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ИПР 2023\УЧЕТЫ 522-ФЗ\Паспорта\"/>
    </mc:Choice>
  </mc:AlternateContent>
  <bookViews>
    <workbookView xWindow="0" yWindow="0" windowWidth="21570" windowHeight="8145" firstSheet="11"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финмодель" sheetId="13" r:id="rId13"/>
    <sheet name="Приложение 1" sheetId="14"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__123Graph_AGRAPH1" localSheetId="13" hidden="1">'[3]на 1 тут'!#REF!</definedName>
    <definedName name="__123Graph_AGRAPH1" hidden="1">'[3]на 1 тут'!#REF!</definedName>
    <definedName name="__123Graph_AGRAPH2" localSheetId="13" hidden="1">'[3]на 1 тут'!#REF!</definedName>
    <definedName name="__123Graph_AGRAPH2" hidden="1">'[3]на 1 тут'!#REF!</definedName>
    <definedName name="__123Graph_BGRAPH1" localSheetId="13" hidden="1">'[3]на 1 тут'!#REF!</definedName>
    <definedName name="__123Graph_BGRAPH1" hidden="1">'[3]на 1 тут'!#REF!</definedName>
    <definedName name="__123Graph_BGRAPH2" localSheetId="13" hidden="1">'[3]на 1 тут'!#REF!</definedName>
    <definedName name="__123Graph_BGRAPH2" hidden="1">'[3]на 1 тут'!#REF!</definedName>
    <definedName name="__123Graph_CGRAPH1" localSheetId="13" hidden="1">'[3]на 1 тут'!#REF!</definedName>
    <definedName name="__123Graph_CGRAPH1" hidden="1">'[3]на 1 тут'!#REF!</definedName>
    <definedName name="__123Graph_CGRAPH2" localSheetId="13" hidden="1">'[3]на 1 тут'!#REF!</definedName>
    <definedName name="__123Graph_CGRAPH2" hidden="1">'[3]на 1 тут'!#REF!</definedName>
    <definedName name="__123Graph_LBL_AGRAPH1" localSheetId="13" hidden="1">'[3]на 1 тут'!#REF!</definedName>
    <definedName name="__123Graph_LBL_AGRAPH1" hidden="1">'[3]на 1 тут'!#REF!</definedName>
    <definedName name="__123Graph_XGRAPH1" localSheetId="13" hidden="1">'[3]на 1 тут'!#REF!</definedName>
    <definedName name="__123Graph_XGRAPH1" hidden="1">'[3]на 1 тут'!#REF!</definedName>
    <definedName name="__123Graph_XGRAPH2" localSheetId="13" hidden="1">'[3]на 1 тут'!#REF!</definedName>
    <definedName name="__123Graph_XGRAPH2" hidden="1">'[3]на 1 тут'!#REF!</definedName>
    <definedName name="_Order1" hidden="1">255</definedName>
    <definedName name="_Sort" localSheetId="13" hidden="1">#REF!</definedName>
    <definedName name="_Sort" hidden="1">#REF!</definedName>
    <definedName name="AI_Version">[5]Options!$B$5</definedName>
    <definedName name="anscount" hidden="1">1</definedName>
    <definedName name="bfd" localSheetId="13" hidden="1">{#N/A,#N/A,TRUE,"Лист1";#N/A,#N/A,TRUE,"Лист2";#N/A,#N/A,TRUE,"Лист3"}</definedName>
    <definedName name="bfd" hidden="1">{#N/A,#N/A,TRUE,"Лист1";#N/A,#N/A,TRUE,"Лист2";#N/A,#N/A,TRUE,"Лист3"}</definedName>
    <definedName name="bghjjjjjjjjjjjjjjjjjj" localSheetId="13" hidden="1">{#N/A,#N/A,TRUE,"Лист1";#N/A,#N/A,TRUE,"Лист2";#N/A,#N/A,TRUE,"Лист3"}</definedName>
    <definedName name="bghjjjjjjjjjjjjjjjjjj" hidden="1">{#N/A,#N/A,TRUE,"Лист1";#N/A,#N/A,TRUE,"Лист2";#N/A,#N/A,TRUE,"Лист3"}</definedName>
    <definedName name="bghvgvvvvvvvvvvvvvvvvv" localSheetId="13" hidden="1">{#N/A,#N/A,TRUE,"Лист1";#N/A,#N/A,TRUE,"Лист2";#N/A,#N/A,TRUE,"Лист3"}</definedName>
    <definedName name="bghvgvvvvvvvvvvvvvvvvv" hidden="1">{#N/A,#N/A,TRUE,"Лист1";#N/A,#N/A,TRUE,"Лист2";#N/A,#N/A,TRUE,"Лист3"}</definedName>
    <definedName name="bn" localSheetId="13" hidden="1">{#N/A,#N/A,TRUE,"Лист1";#N/A,#N/A,TRUE,"Лист2";#N/A,#N/A,TRUE,"Лист3"}</definedName>
    <definedName name="bn" hidden="1">{#N/A,#N/A,TRUE,"Лист1";#N/A,#N/A,TRUE,"Лист2";#N/A,#N/A,TRUE,"Лист3"}</definedName>
    <definedName name="BossProviderVariable?_bb611779_6317_4fc8_a02b_b45dfbbccf2f" hidden="1">"25_01_2006"</definedName>
    <definedName name="BossProviderVariable?_f063a96a_77db_4441_9959_2e2d8599754c" hidden="1">"25_01_2006"</definedName>
    <definedName name="bvbvffffffffffff" localSheetId="13" hidden="1">{#N/A,#N/A,TRUE,"Лист1";#N/A,#N/A,TRUE,"Лист2";#N/A,#N/A,TRUE,"Лист3"}</definedName>
    <definedName name="bvbvffffffffffff" hidden="1">{#N/A,#N/A,TRUE,"Лист1";#N/A,#N/A,TRUE,"Лист2";#N/A,#N/A,TRUE,"Лист3"}</definedName>
    <definedName name="bvdfdssssssssssssssss" localSheetId="13" hidden="1">{#N/A,#N/A,TRUE,"Лист1";#N/A,#N/A,TRUE,"Лист2";#N/A,#N/A,TRUE,"Лист3"}</definedName>
    <definedName name="bvdfdssssssssssssssss" hidden="1">{#N/A,#N/A,TRUE,"Лист1";#N/A,#N/A,TRUE,"Лист2";#N/A,#N/A,TRUE,"Лист3"}</definedName>
    <definedName name="bvffffffffffffffffff" localSheetId="13" hidden="1">{#N/A,#N/A,TRUE,"Лист1";#N/A,#N/A,TRUE,"Лист2";#N/A,#N/A,TRUE,"Лист3"}</definedName>
    <definedName name="bvffffffffffffffffff" hidden="1">{#N/A,#N/A,TRUE,"Лист1";#N/A,#N/A,TRUE,"Лист2";#N/A,#N/A,TRUE,"Лист3"}</definedName>
    <definedName name="bvggggggggggggggg" localSheetId="13" hidden="1">{#N/A,#N/A,TRUE,"Лист1";#N/A,#N/A,TRUE,"Лист2";#N/A,#N/A,TRUE,"Лист3"}</definedName>
    <definedName name="bvggggggggggggggg" hidden="1">{#N/A,#N/A,TRUE,"Лист1";#N/A,#N/A,TRUE,"Лист2";#N/A,#N/A,TRUE,"Лист3"}</definedName>
    <definedName name="CalcMethod">'[5]Исходные данные'!$D$46</definedName>
    <definedName name="cxvvvvvvvvvvvvvvvvvvv" localSheetId="13" hidden="1">{#N/A,#N/A,TRUE,"Лист1";#N/A,#N/A,TRUE,"Лист2";#N/A,#N/A,TRUE,"Лист3"}</definedName>
    <definedName name="cxvvvvvvvvvvvvvvvvvvv" hidden="1">{#N/A,#N/A,TRUE,"Лист1";#N/A,#N/A,TRUE,"Лист2";#N/A,#N/A,TRUE,"Лист3"}</definedName>
    <definedName name="dsfgdghjhg" localSheetId="13" hidden="1">{#N/A,#N/A,TRUE,"Лист1";#N/A,#N/A,TRUE,"Лист2";#N/A,#N/A,TRUE,"Лист3"}</definedName>
    <definedName name="dsfgdghjhg" hidden="1">{#N/A,#N/A,TRUE,"Лист1";#N/A,#N/A,TRUE,"Лист2";#N/A,#N/A,TRUE,"Лист3"}</definedName>
    <definedName name="errttuyiuy" localSheetId="13" hidden="1">{#N/A,#N/A,TRUE,"Лист1";#N/A,#N/A,TRUE,"Лист2";#N/A,#N/A,TRUE,"Лист3"}</definedName>
    <definedName name="errttuyiuy" hidden="1">{#N/A,#N/A,TRUE,"Лист1";#N/A,#N/A,TRUE,"Лист2";#N/A,#N/A,TRUE,"Лист3"}</definedName>
    <definedName name="errytyutiuyg" localSheetId="13" hidden="1">{#N/A,#N/A,TRUE,"Лист1";#N/A,#N/A,TRUE,"Лист2";#N/A,#N/A,TRUE,"Лист3"}</definedName>
    <definedName name="errytyutiuyg" hidden="1">{#N/A,#N/A,TRUE,"Лист1";#N/A,#N/A,TRUE,"Лист2";#N/A,#N/A,TRUE,"Лист3"}</definedName>
    <definedName name="esdsfdfgh" localSheetId="13" hidden="1">{#N/A,#N/A,TRUE,"Лист1";#N/A,#N/A,TRUE,"Лист2";#N/A,#N/A,TRUE,"Лист3"}</definedName>
    <definedName name="esdsfdfgh" hidden="1">{#N/A,#N/A,TRUE,"Лист1";#N/A,#N/A,TRUE,"Лист2";#N/A,#N/A,TRUE,"Лист3"}</definedName>
    <definedName name="etrytru" localSheetId="13" hidden="1">{#N/A,#N/A,TRUE,"Лист1";#N/A,#N/A,TRUE,"Лист2";#N/A,#N/A,TRUE,"Лист3"}</definedName>
    <definedName name="etrytru" hidden="1">{#N/A,#N/A,TRUE,"Лист1";#N/A,#N/A,TRUE,"Лист2";#N/A,#N/A,TRUE,"Лист3"}</definedName>
    <definedName name="ewrtertuyt" localSheetId="13" hidden="1">{#N/A,#N/A,TRUE,"Лист1";#N/A,#N/A,TRUE,"Лист2";#N/A,#N/A,TRUE,"Лист3"}</definedName>
    <definedName name="ewrtertuyt" hidden="1">{#N/A,#N/A,TRUE,"Лист1";#N/A,#N/A,TRUE,"Лист2";#N/A,#N/A,TRUE,"Лист3"}</definedName>
    <definedName name="fdfccgh" localSheetId="13" hidden="1">{#N/A,#N/A,TRUE,"Лист1";#N/A,#N/A,TRUE,"Лист2";#N/A,#N/A,TRUE,"Лист3"}</definedName>
    <definedName name="fdfccgh" hidden="1">{#N/A,#N/A,TRUE,"Лист1";#N/A,#N/A,TRUE,"Лист2";#N/A,#N/A,TRUE,"Лист3"}</definedName>
    <definedName name="fdfggghgjh" localSheetId="13" hidden="1">{#N/A,#N/A,TRUE,"Лист1";#N/A,#N/A,TRUE,"Лист2";#N/A,#N/A,TRUE,"Лист3"}</definedName>
    <definedName name="fdfggghgjh" hidden="1">{#N/A,#N/A,TRUE,"Лист1";#N/A,#N/A,TRUE,"Лист2";#N/A,#N/A,TRUE,"Лист3"}</definedName>
    <definedName name="fgghfhghj" localSheetId="13" hidden="1">{#N/A,#N/A,TRUE,"Лист1";#N/A,#N/A,TRUE,"Лист2";#N/A,#N/A,TRUE,"Лист3"}</definedName>
    <definedName name="fgghfhghj" hidden="1">{#N/A,#N/A,TRUE,"Лист1";#N/A,#N/A,TRUE,"Лист2";#N/A,#N/A,TRUE,"Лист3"}</definedName>
    <definedName name="fghghjk" localSheetId="13" hidden="1">{#N/A,#N/A,TRUE,"Лист1";#N/A,#N/A,TRUE,"Лист2";#N/A,#N/A,TRUE,"Лист3"}</definedName>
    <definedName name="fghghjk" hidden="1">{#N/A,#N/A,TRUE,"Лист1";#N/A,#N/A,TRUE,"Лист2";#N/A,#N/A,TRUE,"Лист3"}</definedName>
    <definedName name="fhghgjh" localSheetId="13" hidden="1">{#N/A,#N/A,TRUE,"Лист1";#N/A,#N/A,TRUE,"Лист2";#N/A,#N/A,TRUE,"Лист3"}</definedName>
    <definedName name="fhghgjh" hidden="1">{#N/A,#N/A,TRUE,"Лист1";#N/A,#N/A,TRUE,"Лист2";#N/A,#N/A,TRUE,"Лист3"}</definedName>
    <definedName name="gffffffffffffff" localSheetId="13" hidden="1">{#N/A,#N/A,TRUE,"Лист1";#N/A,#N/A,TRUE,"Лист2";#N/A,#N/A,TRUE,"Лист3"}</definedName>
    <definedName name="gffffffffffffff" hidden="1">{#N/A,#N/A,TRUE,"Лист1";#N/A,#N/A,TRUE,"Лист2";#N/A,#N/A,TRUE,"Лист3"}</definedName>
    <definedName name="gfgffdssssssssssssss" localSheetId="13" hidden="1">{#N/A,#N/A,TRUE,"Лист1";#N/A,#N/A,TRUE,"Лист2";#N/A,#N/A,TRUE,"Лист3"}</definedName>
    <definedName name="gfgffdssssssssssssss" hidden="1">{#N/A,#N/A,TRUE,"Лист1";#N/A,#N/A,TRUE,"Лист2";#N/A,#N/A,TRUE,"Лист3"}</definedName>
    <definedName name="gfgfhgfhhhhhhhhhhhhhhhhh" localSheetId="13" hidden="1">{#N/A,#N/A,TRUE,"Лист1";#N/A,#N/A,TRUE,"Лист2";#N/A,#N/A,TRUE,"Лист3"}</definedName>
    <definedName name="gfgfhgfhhhhhhhhhhhhhhhhh" hidden="1">{#N/A,#N/A,TRUE,"Лист1";#N/A,#N/A,TRUE,"Лист2";#N/A,#N/A,TRUE,"Лист3"}</definedName>
    <definedName name="gggggggggggg" localSheetId="13" hidden="1">{#N/A,#N/A,TRUE,"Лист1";#N/A,#N/A,TRUE,"Лист2";#N/A,#N/A,TRUE,"Лист3"}</definedName>
    <definedName name="gggggggggggg" hidden="1">{#N/A,#N/A,TRUE,"Лист1";#N/A,#N/A,TRUE,"Лист2";#N/A,#N/A,TRUE,"Лист3"}</definedName>
    <definedName name="ggggggggggggggggg" localSheetId="13" hidden="1">{#N/A,#N/A,TRUE,"Лист1";#N/A,#N/A,TRUE,"Лист2";#N/A,#N/A,TRUE,"Лист3"}</definedName>
    <definedName name="ggggggggggggggggg" hidden="1">{#N/A,#N/A,TRUE,"Лист1";#N/A,#N/A,TRUE,"Лист2";#N/A,#N/A,TRUE,"Лист3"}</definedName>
    <definedName name="ghg" localSheetId="13" hidden="1">{#N/A,#N/A,FALSE,"Себестоимсть-97"}</definedName>
    <definedName name="ghg" hidden="1">{#N/A,#N/A,FALSE,"Себестоимсть-97"}</definedName>
    <definedName name="ghghgy" localSheetId="13" hidden="1">{#N/A,#N/A,TRUE,"Лист1";#N/A,#N/A,TRUE,"Лист2";#N/A,#N/A,TRUE,"Лист3"}</definedName>
    <definedName name="ghghgy" hidden="1">{#N/A,#N/A,TRUE,"Лист1";#N/A,#N/A,TRUE,"Лист2";#N/A,#N/A,TRUE,"Лист3"}</definedName>
    <definedName name="grdtrgcfg" localSheetId="13" hidden="1">{#N/A,#N/A,TRUE,"Лист1";#N/A,#N/A,TRUE,"Лист2";#N/A,#N/A,TRUE,"Лист3"}</definedName>
    <definedName name="grdtrgcfg" hidden="1">{#N/A,#N/A,TRUE,"Лист1";#N/A,#N/A,TRUE,"Лист2";#N/A,#N/A,TRUE,"Лист3"}</definedName>
    <definedName name="hgffgddfd" localSheetId="13" hidden="1">{#N/A,#N/A,TRUE,"Лист1";#N/A,#N/A,TRUE,"Лист2";#N/A,#N/A,TRUE,"Лист3"}</definedName>
    <definedName name="hgffgddfd" hidden="1">{#N/A,#N/A,TRUE,"Лист1";#N/A,#N/A,TRUE,"Лист2";#N/A,#N/A,TRUE,"Лист3"}</definedName>
    <definedName name="hhh" localSheetId="13" hidden="1">{#N/A,#N/A,TRUE,"Лист1";#N/A,#N/A,TRUE,"Лист2";#N/A,#N/A,TRUE,"Лист3"}</definedName>
    <definedName name="hhh" hidden="1">{#N/A,#N/A,TRUE,"Лист1";#N/A,#N/A,TRUE,"Лист2";#N/A,#N/A,TRUE,"Лист3"}</definedName>
    <definedName name="hhhhhthhhhthhth" localSheetId="13" hidden="1">{#N/A,#N/A,TRUE,"Лист1";#N/A,#N/A,TRUE,"Лист2";#N/A,#N/A,TRUE,"Лист3"}</definedName>
    <definedName name="hhhhhthhhhthhth" hidden="1">{#N/A,#N/A,TRUE,"Лист1";#N/A,#N/A,TRUE,"Лист2";#N/A,#N/A,TRUE,"Лист3"}</definedName>
    <definedName name="hyghggggggggggggggg" localSheetId="13" hidden="1">{#N/A,#N/A,TRUE,"Лист1";#N/A,#N/A,TRUE,"Лист2";#N/A,#N/A,TRUE,"Лист3"}</definedName>
    <definedName name="hyghggggggggggggggg" hidden="1">{#N/A,#N/A,TRUE,"Лист1";#N/A,#N/A,TRUE,"Лист2";#N/A,#N/A,TRUE,"Лист3"}</definedName>
    <definedName name="IS_DEMO">[5]Options!$B$7</definedName>
    <definedName name="IS_ESTATE">[5]Options!$B$11</definedName>
    <definedName name="IS_SUMM">[5]Options!$B$10</definedName>
    <definedName name="IS_TRIAL">[5]Options!$B$8</definedName>
    <definedName name="iuiiiiiiiiiiiiiiiiii" localSheetId="13" hidden="1">{#N/A,#N/A,TRUE,"Лист1";#N/A,#N/A,TRUE,"Лист2";#N/A,#N/A,TRUE,"Лист3"}</definedName>
    <definedName name="iuiiiiiiiiiiiiiiiiii" hidden="1">{#N/A,#N/A,TRUE,"Лист1";#N/A,#N/A,TRUE,"Лист2";#N/A,#N/A,TRUE,"Лист3"}</definedName>
    <definedName name="iuiytyyfdg" localSheetId="13" hidden="1">{#N/A,#N/A,TRUE,"Лист1";#N/A,#N/A,TRUE,"Лист2";#N/A,#N/A,TRUE,"Лист3"}</definedName>
    <definedName name="iuiytyyfdg" hidden="1">{#N/A,#N/A,TRUE,"Лист1";#N/A,#N/A,TRUE,"Лист2";#N/A,#N/A,TRUE,"Лист3"}</definedName>
    <definedName name="iukjjjjjjjjjjjj" localSheetId="13" hidden="1">{#N/A,#N/A,TRUE,"Лист1";#N/A,#N/A,TRUE,"Лист2";#N/A,#N/A,TRUE,"Лист3"}</definedName>
    <definedName name="iukjjjjjjjjjjjj" hidden="1">{#N/A,#N/A,TRUE,"Лист1";#N/A,#N/A,TRUE,"Лист2";#N/A,#N/A,TRUE,"Лист3"}</definedName>
    <definedName name="iyuuytvt" localSheetId="13" hidden="1">{#N/A,#N/A,TRUE,"Лист1";#N/A,#N/A,TRUE,"Лист2";#N/A,#N/A,TRUE,"Лист3"}</definedName>
    <definedName name="iyuuytvt" hidden="1">{#N/A,#N/A,TRUE,"Лист1";#N/A,#N/A,TRUE,"Лист2";#N/A,#N/A,TRUE,"Лист3"}</definedName>
    <definedName name="jhfgfs" localSheetId="13" hidden="1">{#N/A,#N/A,TRUE,"Лист1";#N/A,#N/A,TRUE,"Лист2";#N/A,#N/A,TRUE,"Лист3"}</definedName>
    <definedName name="jhfgfs" hidden="1">{#N/A,#N/A,TRUE,"Лист1";#N/A,#N/A,TRUE,"Лист2";#N/A,#N/A,TRUE,"Лист3"}</definedName>
    <definedName name="jhfghgfgfgfdfs" localSheetId="13" hidden="1">{#N/A,#N/A,TRUE,"Лист1";#N/A,#N/A,TRUE,"Лист2";#N/A,#N/A,TRUE,"Лист3"}</definedName>
    <definedName name="jhfghgfgfgfdfs" hidden="1">{#N/A,#N/A,TRUE,"Лист1";#N/A,#N/A,TRUE,"Лист2";#N/A,#N/A,TRUE,"Лист3"}</definedName>
    <definedName name="jhjytyyyyyyyyyyyyyyyy" localSheetId="13" hidden="1">{#N/A,#N/A,TRUE,"Лист1";#N/A,#N/A,TRUE,"Лист2";#N/A,#N/A,TRUE,"Лист3"}</definedName>
    <definedName name="jhjytyyyyyyyyyyyyyyyy" hidden="1">{#N/A,#N/A,TRUE,"Лист1";#N/A,#N/A,TRUE,"Лист2";#N/A,#N/A,TRUE,"Лист3"}</definedName>
    <definedName name="jhtjgyt" localSheetId="13" hidden="1">{#N/A,#N/A,TRUE,"Лист1";#N/A,#N/A,TRUE,"Лист2";#N/A,#N/A,TRUE,"Лист3"}</definedName>
    <definedName name="jhtjgyt" hidden="1">{#N/A,#N/A,TRUE,"Лист1";#N/A,#N/A,TRUE,"Лист2";#N/A,#N/A,TRUE,"Лист3"}</definedName>
    <definedName name="jkhffddds" localSheetId="13" hidden="1">{#N/A,#N/A,TRUE,"Лист1";#N/A,#N/A,TRUE,"Лист2";#N/A,#N/A,TRUE,"Лист3"}</definedName>
    <definedName name="jkhffddds" hidden="1">{#N/A,#N/A,TRUE,"Лист1";#N/A,#N/A,TRUE,"Лист2";#N/A,#N/A,TRUE,"Лист3"}</definedName>
    <definedName name="jkkjhgj" localSheetId="13" hidden="1">{#N/A,#N/A,TRUE,"Лист1";#N/A,#N/A,TRUE,"Лист2";#N/A,#N/A,TRUE,"Лист3"}</definedName>
    <definedName name="jkkjhgj" hidden="1">{#N/A,#N/A,TRUE,"Лист1";#N/A,#N/A,TRUE,"Лист2";#N/A,#N/A,TRUE,"Лист3"}</definedName>
    <definedName name="jnkjjjjjjjjjjjjjjjjjjjj" localSheetId="13" hidden="1">{#N/A,#N/A,TRUE,"Лист1";#N/A,#N/A,TRUE,"Лист2";#N/A,#N/A,TRUE,"Лист3"}</definedName>
    <definedName name="jnkjjjjjjjjjjjjjjjjjjjj" hidden="1">{#N/A,#N/A,TRUE,"Лист1";#N/A,#N/A,TRUE,"Лист2";#N/A,#N/A,TRUE,"Лист3"}</definedName>
    <definedName name="juhghg" localSheetId="13" hidden="1">{#N/A,#N/A,TRUE,"Лист1";#N/A,#N/A,TRUE,"Лист2";#N/A,#N/A,TRUE,"Лист3"}</definedName>
    <definedName name="juhghg" hidden="1">{#N/A,#N/A,TRUE,"Лист1";#N/A,#N/A,TRUE,"Лист2";#N/A,#N/A,TRUE,"Лист3"}</definedName>
    <definedName name="jyuytvbyvtvfr" localSheetId="13" hidden="1">{#N/A,#N/A,TRUE,"Лист1";#N/A,#N/A,TRUE,"Лист2";#N/A,#N/A,TRUE,"Лист3"}</definedName>
    <definedName name="jyuytvbyvtvfr" hidden="1">{#N/A,#N/A,TRUE,"Лист1";#N/A,#N/A,TRUE,"Лист2";#N/A,#N/A,TRUE,"Лист3"}</definedName>
    <definedName name="khjkhjghf" localSheetId="13" hidden="1">{#N/A,#N/A,TRUE,"Лист1";#N/A,#N/A,TRUE,"Лист2";#N/A,#N/A,TRUE,"Лист3"}</definedName>
    <definedName name="khjkhjghf" hidden="1">{#N/A,#N/A,TRUE,"Лист1";#N/A,#N/A,TRUE,"Лист2";#N/A,#N/A,TRUE,"Лист3"}</definedName>
    <definedName name="kj" localSheetId="13" hidden="1">{#N/A,#N/A,TRUE,"Лист1";#N/A,#N/A,TRUE,"Лист2";#N/A,#N/A,TRUE,"Лист3"}</definedName>
    <definedName name="kj" hidden="1">{#N/A,#N/A,TRUE,"Лист1";#N/A,#N/A,TRUE,"Лист2";#N/A,#N/A,TRUE,"Лист3"}</definedName>
    <definedName name="kjhvvvvvvvvvvvvvvvvv" localSheetId="13" hidden="1">{#N/A,#N/A,TRUE,"Лист1";#N/A,#N/A,TRUE,"Лист2";#N/A,#N/A,TRUE,"Лист3"}</definedName>
    <definedName name="kjhvvvvvvvvvvvvvvvvv" hidden="1">{#N/A,#N/A,TRUE,"Лист1";#N/A,#N/A,TRUE,"Лист2";#N/A,#N/A,TRUE,"Лист3"}</definedName>
    <definedName name="kjjjjjhhhhhhhhhhhhh" localSheetId="13" hidden="1">{#N/A,#N/A,TRUE,"Лист1";#N/A,#N/A,TRUE,"Лист2";#N/A,#N/A,TRUE,"Лист3"}</definedName>
    <definedName name="kjjjjjhhhhhhhhhhhhh" hidden="1">{#N/A,#N/A,TRUE,"Лист1";#N/A,#N/A,TRUE,"Лист2";#N/A,#N/A,TRUE,"Лист3"}</definedName>
    <definedName name="kjkhjkjhgh" localSheetId="13" hidden="1">{#N/A,#N/A,TRUE,"Лист1";#N/A,#N/A,TRUE,"Лист2";#N/A,#N/A,TRUE,"Лист3"}</definedName>
    <definedName name="kjkhjkjhgh" hidden="1">{#N/A,#N/A,TRUE,"Лист1";#N/A,#N/A,TRUE,"Лист2";#N/A,#N/A,TRUE,"Лист3"}</definedName>
    <definedName name="kjkjhjhjhghgf" localSheetId="13" hidden="1">{#N/A,#N/A,TRUE,"Лист1";#N/A,#N/A,TRUE,"Лист2";#N/A,#N/A,TRUE,"Лист3"}</definedName>
    <definedName name="kjkjhjhjhghgf" hidden="1">{#N/A,#N/A,TRUE,"Лист1";#N/A,#N/A,TRUE,"Лист2";#N/A,#N/A,TRUE,"Лист3"}</definedName>
    <definedName name="kljhjkghv" localSheetId="13" hidden="1">{#N/A,#N/A,TRUE,"Лист1";#N/A,#N/A,TRUE,"Лист2";#N/A,#N/A,TRUE,"Лист3"}</definedName>
    <definedName name="kljhjkghv" hidden="1">{#N/A,#N/A,TRUE,"Лист1";#N/A,#N/A,TRUE,"Лист2";#N/A,#N/A,TRUE,"Лист3"}</definedName>
    <definedName name="klljjjhjgghf" localSheetId="13" hidden="1">{#N/A,#N/A,TRUE,"Лист1";#N/A,#N/A,TRUE,"Лист2";#N/A,#N/A,TRUE,"Лист3"}</definedName>
    <definedName name="klljjjhjgghf" hidden="1">{#N/A,#N/A,TRUE,"Лист1";#N/A,#N/A,TRUE,"Лист2";#N/A,#N/A,TRUE,"Лист3"}</definedName>
    <definedName name="LanguageID">[5]Language!$A$2</definedName>
    <definedName name="likuih" localSheetId="13" hidden="1">{#N/A,#N/A,TRUE,"Лист1";#N/A,#N/A,TRUE,"Лист2";#N/A,#N/A,TRUE,"Лист3"}</definedName>
    <definedName name="likuih" hidden="1">{#N/A,#N/A,TRUE,"Лист1";#N/A,#N/A,TRUE,"Лист2";#N/A,#N/A,TRUE,"Лист3"}</definedName>
    <definedName name="lkkljhhggtg" localSheetId="13" hidden="1">{#N/A,#N/A,TRUE,"Лист1";#N/A,#N/A,TRUE,"Лист2";#N/A,#N/A,TRUE,"Лист3"}</definedName>
    <definedName name="lkkljhhggtg" hidden="1">{#N/A,#N/A,TRUE,"Лист1";#N/A,#N/A,TRUE,"Лист2";#N/A,#N/A,TRUE,"Лист3"}</definedName>
    <definedName name="lkljkjhjhggfdgf" localSheetId="13" hidden="1">{#N/A,#N/A,TRUE,"Лист1";#N/A,#N/A,TRUE,"Лист2";#N/A,#N/A,TRUE,"Лист3"}</definedName>
    <definedName name="lkljkjhjhggfdgf" hidden="1">{#N/A,#N/A,TRUE,"Лист1";#N/A,#N/A,TRUE,"Лист2";#N/A,#N/A,TRUE,"Лист3"}</definedName>
    <definedName name="mhyt" localSheetId="13" hidden="1">{#N/A,#N/A,TRUE,"Лист1";#N/A,#N/A,TRUE,"Лист2";#N/A,#N/A,TRUE,"Лист3"}</definedName>
    <definedName name="mhyt" hidden="1">{#N/A,#N/A,TRUE,"Лист1";#N/A,#N/A,TRUE,"Лист2";#N/A,#N/A,TRUE,"Лист3"}</definedName>
    <definedName name="mjhuiy" localSheetId="13" hidden="1">{#N/A,#N/A,TRUE,"Лист1";#N/A,#N/A,TRUE,"Лист2";#N/A,#N/A,TRUE,"Лист3"}</definedName>
    <definedName name="mjhuiy" hidden="1">{#N/A,#N/A,TRUE,"Лист1";#N/A,#N/A,TRUE,"Лист2";#N/A,#N/A,TRUE,"Лист3"}</definedName>
    <definedName name="mmm" localSheetId="13" hidden="1">{#N/A,#N/A,FALSE,"Себестоимсть-97"}</definedName>
    <definedName name="mmm" hidden="1">{#N/A,#N/A,FALSE,"Себестоимсть-97"}</definedName>
    <definedName name="mnnjjjjjjjjjjjjj" localSheetId="13" hidden="1">{#N/A,#N/A,TRUE,"Лист1";#N/A,#N/A,TRUE,"Лист2";#N/A,#N/A,TRUE,"Лист3"}</definedName>
    <definedName name="mnnjjjjjjjjjjjjj" hidden="1">{#N/A,#N/A,TRUE,"Лист1";#N/A,#N/A,TRUE,"Лист2";#N/A,#N/A,TRUE,"Лист3"}</definedName>
    <definedName name="nbbvgf" localSheetId="13" hidden="1">{#N/A,#N/A,TRUE,"Лист1";#N/A,#N/A,TRUE,"Лист2";#N/A,#N/A,TRUE,"Лист3"}</definedName>
    <definedName name="nbbvgf" hidden="1">{#N/A,#N/A,TRUE,"Лист1";#N/A,#N/A,TRUE,"Лист2";#N/A,#N/A,TRUE,"Лист3"}</definedName>
    <definedName name="nbvgggggggggggggggggg" localSheetId="13" hidden="1">{#N/A,#N/A,TRUE,"Лист1";#N/A,#N/A,TRUE,"Лист2";#N/A,#N/A,TRUE,"Лист3"}</definedName>
    <definedName name="nbvgggggggggggggggggg" hidden="1">{#N/A,#N/A,TRUE,"Лист1";#N/A,#N/A,TRUE,"Лист2";#N/A,#N/A,TRUE,"Лист3"}</definedName>
    <definedName name="nhguy" localSheetId="13" hidden="1">{#N/A,#N/A,TRUE,"Лист1";#N/A,#N/A,TRUE,"Лист2";#N/A,#N/A,TRUE,"Лист3"}</definedName>
    <definedName name="nhguy" hidden="1">{#N/A,#N/A,TRUE,"Лист1";#N/A,#N/A,TRUE,"Лист2";#N/A,#N/A,TRUE,"Лист3"}</definedName>
    <definedName name="njkhgjhghfhg" localSheetId="13" hidden="1">{#N/A,#N/A,TRUE,"Лист1";#N/A,#N/A,TRUE,"Лист2";#N/A,#N/A,TRUE,"Лист3"}</definedName>
    <definedName name="njkhgjhghfhg" hidden="1">{#N/A,#N/A,TRUE,"Лист1";#N/A,#N/A,TRUE,"Лист2";#N/A,#N/A,TRUE,"Лист3"}</definedName>
    <definedName name="nnngggggggggggggggggggggggggg" localSheetId="13" hidden="1">{#N/A,#N/A,TRUE,"Лист1";#N/A,#N/A,TRUE,"Лист2";#N/A,#N/A,TRUE,"Лист3"}</definedName>
    <definedName name="nnngggggggggggggggggggggggggg" hidden="1">{#N/A,#N/A,TRUE,"Лист1";#N/A,#N/A,TRUE,"Лист2";#N/A,#N/A,TRUE,"Лист3"}</definedName>
    <definedName name="oijjjjjjjjjjjjjj" localSheetId="13" hidden="1">{#N/A,#N/A,TRUE,"Лист1";#N/A,#N/A,TRUE,"Лист2";#N/A,#N/A,TRUE,"Лист3"}</definedName>
    <definedName name="oijjjjjjjjjjjjjj" hidden="1">{#N/A,#N/A,TRUE,"Лист1";#N/A,#N/A,TRUE,"Лист2";#N/A,#N/A,TRUE,"Лист3"}</definedName>
    <definedName name="oikkkkkkkkkkkkkkkkkkkkkkk" localSheetId="13" hidden="1">{#N/A,#N/A,TRUE,"Лист1";#N/A,#N/A,TRUE,"Лист2";#N/A,#N/A,TRUE,"Лист3"}</definedName>
    <definedName name="oikkkkkkkkkkkkkkkkkkkkkkk" hidden="1">{#N/A,#N/A,TRUE,"Лист1";#N/A,#N/A,TRUE,"Лист2";#N/A,#N/A,TRUE,"Лист3"}</definedName>
    <definedName name="oilkkh" localSheetId="13" hidden="1">{#N/A,#N/A,TRUE,"Лист1";#N/A,#N/A,TRUE,"Лист2";#N/A,#N/A,TRUE,"Лист3"}</definedName>
    <definedName name="oilkkh" hidden="1">{#N/A,#N/A,TRUE,"Лист1";#N/A,#N/A,TRUE,"Лист2";#N/A,#N/A,TRUE,"Лист3"}</definedName>
    <definedName name="oiuuyyyyyyyyyyyyyyy" localSheetId="13" hidden="1">{#N/A,#N/A,TRUE,"Лист1";#N/A,#N/A,TRUE,"Лист2";#N/A,#N/A,TRUE,"Лист3"}</definedName>
    <definedName name="oiuuyyyyyyyyyyyyyyy" hidden="1">{#N/A,#N/A,TRUE,"Лист1";#N/A,#N/A,TRUE,"Лист2";#N/A,#N/A,TRUE,"Лист3"}</definedName>
    <definedName name="ojkjkhjgghfd" localSheetId="13" hidden="1">{#N/A,#N/A,TRUE,"Лист1";#N/A,#N/A,TRUE,"Лист2";#N/A,#N/A,TRUE,"Лист3"}</definedName>
    <definedName name="ojkjkhjgghfd" hidden="1">{#N/A,#N/A,TRUE,"Лист1";#N/A,#N/A,TRUE,"Лист2";#N/A,#N/A,TRUE,"Лист3"}</definedName>
    <definedName name="oopoooooooooooooooo" localSheetId="13" hidden="1">{#N/A,#N/A,TRUE,"Лист1";#N/A,#N/A,TRUE,"Лист2";#N/A,#N/A,TRUE,"Лист3"}</definedName>
    <definedName name="oopoooooooooooooooo" hidden="1">{#N/A,#N/A,TRUE,"Лист1";#N/A,#N/A,TRUE,"Лист2";#N/A,#N/A,TRUE,"Лист3"}</definedName>
    <definedName name="P1_dip" hidden="1">[6]База!$G$167:$G$172,[6]База!$G$174:$G$175,[6]База!$G$177:$G$180,[6]База!$G$182,[6]База!$G$184:$G$188,[6]База!$G$190,[6]База!$G$192:$G$194</definedName>
    <definedName name="P1_eso" hidden="1">[6]База!$G$167:$G$172,[6]База!$G$174:$G$175,[6]База!$G$177:$G$180,[6]База!$G$182,[6]База!$G$184:$G$188,[6]База!$G$190,[6]База!$G$192:$G$194</definedName>
    <definedName name="P1_ESO_PROT" localSheetId="13" hidden="1">#REF!,#REF!,#REF!,#REF!,#REF!,#REF!,#REF!,#REF!</definedName>
    <definedName name="P1_ESO_PROT" hidden="1">#REF!,#REF!,#REF!,#REF!,#REF!,#REF!,#REF!,#REF!</definedName>
    <definedName name="P1_net" hidden="1">[6]База!$G$118:$G$123,[6]База!$G$125:$G$126,[6]База!$G$128:$G$131,[6]База!$G$133,[6]База!$G$135:$G$139,[6]База!$G$141,[6]База!$G$143:$G$145</definedName>
    <definedName name="P1_SBT_PROT" localSheetId="13" hidden="1">#REF!,#REF!,#REF!,#REF!,#REF!,#REF!,#REF!</definedName>
    <definedName name="P1_SBT_PROT" hidden="1">#REF!,#REF!,#REF!,#REF!,#REF!,#REF!,#REF!</definedName>
    <definedName name="P1_SC22" localSheetId="13" hidden="1">#REF!,#REF!,#REF!,#REF!,#REF!,#REF!</definedName>
    <definedName name="P1_SC22" hidden="1">#REF!,#REF!,#REF!,#REF!,#REF!,#REF!</definedName>
    <definedName name="P1_SCOPE_16_PRT" hidden="1">[6]База!$E$15:$I$16,[6]База!$E$18:$I$20,[6]База!$E$23:$I$23,[6]База!$E$26:$I$26,[6]База!$E$29:$I$29,[6]База!$E$32:$I$32,[6]База!$E$35:$I$35,[6]База!$B$34,[6]База!$B$37</definedName>
    <definedName name="P1_SCOPE_17_PRT" hidden="1">[6]База!$E$13:$H$21,[6]База!$J$9:$J$11,[6]База!$J$13:$J$21,[6]База!$E$24:$H$26,[6]База!$E$28:$H$36,[6]База!$J$24:$M$26,[6]База!$J$28:$M$36,[6]База!$E$39:$H$41</definedName>
    <definedName name="P1_SCOPE_4_PRT" hidden="1">[6]База!$F$23:$I$23,[6]База!$F$25:$I$25,[6]База!$F$27:$I$31,[6]База!$K$14:$N$20,[6]База!$K$23:$N$23,[6]База!$K$25:$N$25,[6]База!$K$27:$N$31,[6]База!$P$14:$S$20,[6]База!$P$23:$S$23</definedName>
    <definedName name="P1_SCOPE_5_PRT" hidden="1">[6]База!$F$23:$I$23,[6]База!$F$25:$I$25,[6]База!$F$27:$I$31,[6]База!$K$14:$N$21,[6]База!$K$23:$N$23,[6]База!$K$25:$N$25,[6]База!$K$27:$N$31,[6]База!$P$14:$S$21,[6]База!$P$23:$S$23</definedName>
    <definedName name="P1_SCOPE_CORR" localSheetId="13" hidden="1">#REF!,#REF!,#REF!,#REF!,#REF!,#REF!,#REF!</definedName>
    <definedName name="P1_SCOPE_CORR" hidden="1">#REF!,#REF!,#REF!,#REF!,#REF!,#REF!,#REF!</definedName>
    <definedName name="P1_SCOPE_DOP" localSheetId="13" hidden="1">#REF!,#REF!,#REF!,#REF!,#REF!,#REF!</definedName>
    <definedName name="P1_SCOPE_DOP" hidden="1">#REF!,#REF!,#REF!,#REF!,#REF!,#REF!</definedName>
    <definedName name="P1_SCOPE_F1_PRT" hidden="1">[6]База!$D$74:$E$84,[6]База!$D$71:$E$72,[6]База!$D$66:$E$69,[6]База!$D$61:$E$64</definedName>
    <definedName name="P1_SCOPE_F2_PRT" hidden="1">[6]База!$G$56,[6]База!$E$55:$E$56,[6]База!$F$55:$G$55,[6]База!$D$55</definedName>
    <definedName name="P1_SCOPE_FLOAD" localSheetId="13" hidden="1">#REF!,#REF!,#REF!,#REF!,#REF!,#REF!</definedName>
    <definedName name="P1_SCOPE_FLOAD" hidden="1">#REF!,#REF!,#REF!,#REF!,#REF!,#REF!</definedName>
    <definedName name="P1_SCOPE_FRML" localSheetId="13" hidden="1">#REF!,#REF!,#REF!,#REF!,#REF!,#REF!</definedName>
    <definedName name="P1_SCOPE_FRML" hidden="1">#REF!,#REF!,#REF!,#REF!,#REF!,#REF!</definedName>
    <definedName name="P1_SCOPE_FST7" localSheetId="13" hidden="1">#REF!,#REF!,#REF!,#REF!,#REF!,#REF!</definedName>
    <definedName name="P1_SCOPE_FST7" hidden="1">#REF!,#REF!,#REF!,#REF!,#REF!,#REF!</definedName>
    <definedName name="P1_SCOPE_FULL_LOAD" localSheetId="13" hidden="1">#REF!,#REF!,#REF!,#REF!,#REF!,#REF!</definedName>
    <definedName name="P1_SCOPE_FULL_LOAD" hidden="1">#REF!,#REF!,#REF!,#REF!,#REF!,#REF!</definedName>
    <definedName name="P1_SCOPE_IND" localSheetId="13" hidden="1">#REF!,#REF!,#REF!,#REF!,#REF!,#REF!</definedName>
    <definedName name="P1_SCOPE_IND" hidden="1">#REF!,#REF!,#REF!,#REF!,#REF!,#REF!</definedName>
    <definedName name="P1_SCOPE_IND2" localSheetId="13" hidden="1">#REF!,#REF!,#REF!,#REF!,#REF!</definedName>
    <definedName name="P1_SCOPE_IND2" hidden="1">#REF!,#REF!,#REF!,#REF!,#REF!</definedName>
    <definedName name="P1_SCOPE_NET_DATE" localSheetId="13" hidden="1">#REF!,#REF!,#REF!,#REF!</definedName>
    <definedName name="P1_SCOPE_NET_DATE" hidden="1">#REF!,#REF!,#REF!,#REF!</definedName>
    <definedName name="P1_SCOPE_NET_NVV" localSheetId="13" hidden="1">#REF!,#REF!,#REF!,#REF!,#REF!,#REF!,#REF!</definedName>
    <definedName name="P1_SCOPE_NET_NVV" hidden="1">#REF!,#REF!,#REF!,#REF!,#REF!,#REF!,#REF!</definedName>
    <definedName name="P1_SCOPE_NOTIND" localSheetId="13" hidden="1">#REF!,#REF!,#REF!,#REF!,#REF!,#REF!</definedName>
    <definedName name="P1_SCOPE_NOTIND" hidden="1">#REF!,#REF!,#REF!,#REF!,#REF!,#REF!</definedName>
    <definedName name="P1_SCOPE_NotInd2" localSheetId="13" hidden="1">#REF!,#REF!,#REF!,#REF!,#REF!,#REF!,#REF!</definedName>
    <definedName name="P1_SCOPE_NotInd2" hidden="1">#REF!,#REF!,#REF!,#REF!,#REF!,#REF!,#REF!</definedName>
    <definedName name="P1_SCOPE_NotInd3" localSheetId="13" hidden="1">#REF!,#REF!,#REF!,#REF!,#REF!,#REF!,#REF!</definedName>
    <definedName name="P1_SCOPE_NotInd3" hidden="1">#REF!,#REF!,#REF!,#REF!,#REF!,#REF!,#REF!</definedName>
    <definedName name="P1_SCOPE_NotInt" localSheetId="13" hidden="1">#REF!,#REF!,#REF!,#REF!,#REF!,#REF!</definedName>
    <definedName name="P1_SCOPE_NotInt" hidden="1">#REF!,#REF!,#REF!,#REF!,#REF!,#REF!</definedName>
    <definedName name="P1_SCOPE_PER_PRT" hidden="1">[6]База!$H$15:$H$19,[6]База!$H$21:$H$25,[6]База!$J$14:$J$25,[6]База!$K$15:$K$19,[6]База!$K$21:$K$25</definedName>
    <definedName name="P1_SCOPE_REGS" localSheetId="13" hidden="1">#REF!,#REF!,#REF!,#REF!,#REF!</definedName>
    <definedName name="P1_SCOPE_REGS" hidden="1">#REF!,#REF!,#REF!,#REF!,#REF!</definedName>
    <definedName name="P1_SCOPE_SAVE2" localSheetId="13" hidden="1">#REF!,#REF!,#REF!,#REF!,#REF!,#REF!,#REF!</definedName>
    <definedName name="P1_SCOPE_SAVE2" hidden="1">#REF!,#REF!,#REF!,#REF!,#REF!,#REF!,#REF!</definedName>
    <definedName name="P1_SCOPE_SV_LD" localSheetId="13" hidden="1">#REF!,#REF!,#REF!,#REF!,#REF!,#REF!,#REF!</definedName>
    <definedName name="P1_SCOPE_SV_LD" hidden="1">#REF!,#REF!,#REF!,#REF!,#REF!,#REF!,#REF!</definedName>
    <definedName name="P1_SCOPE_SV_LD1" localSheetId="13" hidden="1">#REF!,#REF!,#REF!,#REF!,#REF!,#REF!,#REF!</definedName>
    <definedName name="P1_SCOPE_SV_LD1" hidden="1">#REF!,#REF!,#REF!,#REF!,#REF!,#REF!,#REF!</definedName>
    <definedName name="P1_SCOPE_SV_PRT" localSheetId="13" hidden="1">#REF!,#REF!,#REF!,#REF!,#REF!,#REF!,#REF!</definedName>
    <definedName name="P1_SCOPE_SV_PRT" hidden="1">#REF!,#REF!,#REF!,#REF!,#REF!,#REF!,#REF!</definedName>
    <definedName name="P1_SCOPE_SYS_SVOD" hidden="1">[7]Свод!$L$27:$N$37,[7]Свод!$L$39:$N$51,[7]Свод!$L$53:$N$66,[7]Свод!$L$68:$N$73,[7]Свод!$L$75:$N$89,[7]Свод!$L$91:$N$101,[7]Свод!$L$103:$N$111</definedName>
    <definedName name="P1_SCOPE_TAR" hidden="1">[7]Свод!$G$27:$AA$37,[7]Свод!$G$39:$AA$51,[7]Свод!$G$53:$AA$66,[7]Свод!$G$68:$AA$73,[7]Свод!$G$75:$AA$89,[7]Свод!$G$91:$AA$101,[7]Свод!$G$103:$AA$111</definedName>
    <definedName name="P1_SCOPE_TAR_OLD" hidden="1">[7]Свод!$H$27:$H$37,[7]Свод!$H$39:$H$51,[7]Свод!$H$53:$H$66,[7]Свод!$H$68:$H$73,[7]Свод!$H$75:$H$89,[7]Свод!$H$91:$H$101,[7]Свод!$H$103:$H$108</definedName>
    <definedName name="P1_SET_PROT" localSheetId="13" hidden="1">#REF!,#REF!,#REF!,#REF!,#REF!,#REF!,#REF!</definedName>
    <definedName name="P1_SET_PROT" hidden="1">#REF!,#REF!,#REF!,#REF!,#REF!,#REF!,#REF!</definedName>
    <definedName name="P1_SET_PRT" localSheetId="13" hidden="1">#REF!,#REF!,#REF!,#REF!,#REF!,#REF!,#REF!</definedName>
    <definedName name="P1_SET_PRT" hidden="1">#REF!,#REF!,#REF!,#REF!,#REF!,#REF!,#REF!</definedName>
    <definedName name="P1_T1_Protect" localSheetId="13" hidden="1">#REF!,#REF!,#REF!,#REF!,#REF!,#REF!</definedName>
    <definedName name="P1_T1_Protect" hidden="1">#REF!,#REF!,#REF!,#REF!,#REF!,#REF!</definedName>
    <definedName name="P1_T16_Protect" localSheetId="13" hidden="1">#REF!,#REF!,#REF!,#REF!,#REF!,#REF!,#REF!,#REF!</definedName>
    <definedName name="P1_T16_Protect" hidden="1">#REF!,#REF!,#REF!,#REF!,#REF!,#REF!,#REF!,#REF!</definedName>
    <definedName name="P1_T18.2_Protect" localSheetId="13" hidden="1">#REF!,#REF!,#REF!,#REF!,#REF!,#REF!,#REF!</definedName>
    <definedName name="P1_T18.2_Protect" hidden="1">#REF!,#REF!,#REF!,#REF!,#REF!,#REF!,#REF!</definedName>
    <definedName name="P1_T20_Protection" hidden="1">'[8]20'!$E$4:$H$4,'[8]20'!$E$13:$H$13,'[8]20'!$E$16:$H$17,'[8]20'!$E$19:$H$19,'[8]20'!$J$4:$M$4,'[8]20'!$J$8:$M$11,'[8]20'!$J$13:$M$13,'[8]20'!$J$16:$M$17,'[8]20'!$J$19:$M$19</definedName>
    <definedName name="P1_T4_Protect" localSheetId="13" hidden="1">#REF!,#REF!,#REF!,#REF!,#REF!,#REF!,#REF!,#REF!,#REF!</definedName>
    <definedName name="P1_T4_Protect" hidden="1">#REF!,#REF!,#REF!,#REF!,#REF!,#REF!,#REF!,#REF!,#REF!</definedName>
    <definedName name="P1_T6_Protect" localSheetId="13" hidden="1">#REF!,#REF!,#REF!,#REF!,#REF!,#REF!,#REF!,#REF!,#REF!</definedName>
    <definedName name="P1_T6_Protect" hidden="1">#REF!,#REF!,#REF!,#REF!,#REF!,#REF!,#REF!,#REF!,#REF!</definedName>
    <definedName name="P10_SCOPE_FULL_LOAD" localSheetId="13" hidden="1">#REF!,#REF!,#REF!,#REF!,#REF!,#REF!</definedName>
    <definedName name="P10_SCOPE_FULL_LOAD" hidden="1">#REF!,#REF!,#REF!,#REF!,#REF!,#REF!</definedName>
    <definedName name="P10_T1_Protect" localSheetId="13" hidden="1">#REF!,#REF!,#REF!,#REF!,#REF!</definedName>
    <definedName name="P10_T1_Protect" hidden="1">#REF!,#REF!,#REF!,#REF!,#REF!</definedName>
    <definedName name="P11_SCOPE_FULL_LOAD" localSheetId="13" hidden="1">#REF!,#REF!,#REF!,#REF!,#REF!</definedName>
    <definedName name="P11_SCOPE_FULL_LOAD" hidden="1">#REF!,#REF!,#REF!,#REF!,#REF!</definedName>
    <definedName name="P11_T1_Protect" localSheetId="13" hidden="1">#REF!,#REF!,#REF!,#REF!,#REF!</definedName>
    <definedName name="P11_T1_Protect" hidden="1">#REF!,#REF!,#REF!,#REF!,#REF!</definedName>
    <definedName name="P12_SCOPE_FULL_LOAD" localSheetId="13" hidden="1">#REF!,#REF!,#REF!,#REF!,#REF!,#REF!</definedName>
    <definedName name="P12_SCOPE_FULL_LOAD" hidden="1">#REF!,#REF!,#REF!,#REF!,#REF!,#REF!</definedName>
    <definedName name="P12_T1_Protect" localSheetId="13" hidden="1">#REF!,#REF!,#REF!,#REF!,#REF!</definedName>
    <definedName name="P12_T1_Protect" hidden="1">#REF!,#REF!,#REF!,#REF!,#REF!</definedName>
    <definedName name="P13_SCOPE_FULL_LOAD" localSheetId="13" hidden="1">#REF!,#REF!,#REF!,#REF!,#REF!,#REF!</definedName>
    <definedName name="P13_SCOPE_FULL_LOAD" hidden="1">#REF!,#REF!,#REF!,#REF!,#REF!,#REF!</definedName>
    <definedName name="P13_T1_Protect" localSheetId="13" hidden="1">#REF!,#REF!,#REF!,#REF!,#REF!</definedName>
    <definedName name="P13_T1_Protect" hidden="1">#REF!,#REF!,#REF!,#REF!,#REF!</definedName>
    <definedName name="P14_SCOPE_FULL_LOAD" localSheetId="13" hidden="1">#REF!,#REF!,#REF!,#REF!,#REF!,#REF!</definedName>
    <definedName name="P14_SCOPE_FULL_LOAD" hidden="1">#REF!,#REF!,#REF!,#REF!,#REF!,#REF!</definedName>
    <definedName name="P14_T1_Protect" localSheetId="13" hidden="1">#REF!,#REF!,#REF!,#REF!,#REF!</definedName>
    <definedName name="P14_T1_Protect" hidden="1">#REF!,#REF!,#REF!,#REF!,#REF!</definedName>
    <definedName name="P15_SCOPE_FULL_LOAD" localSheetId="13" hidden="1">#REF!,#REF!,#REF!,#REF!,#REF!,'Приложение 1'!P1_SCOPE_FULL_LOAD</definedName>
    <definedName name="P15_SCOPE_FULL_LOAD" hidden="1">#REF!,#REF!,#REF!,#REF!,#REF!,P1_SCOPE_FULL_LOAD</definedName>
    <definedName name="P15_T1_Protect" localSheetId="13" hidden="1">#REF!,#REF!,#REF!,#REF!,#REF!</definedName>
    <definedName name="P15_T1_Protect" hidden="1">#REF!,#REF!,#REF!,#REF!,#REF!</definedName>
    <definedName name="P16_SCOPE_FULL_LOAD" hidden="1">#N/A</definedName>
    <definedName name="P16_T1_Protect" localSheetId="13" hidden="1">#REF!,#REF!,#REF!,#REF!,#REF!,#REF!</definedName>
    <definedName name="P16_T1_Protect" hidden="1">#REF!,#REF!,#REF!,#REF!,#REF!,#REF!</definedName>
    <definedName name="P17_SCOPE_FULL_LOAD" hidden="1">#N/A</definedName>
    <definedName name="P17_T1_Protect" localSheetId="13" hidden="1">#REF!,#REF!,#REF!,#REF!,#REF!</definedName>
    <definedName name="P17_T1_Protect" hidden="1">#REF!,#REF!,#REF!,#REF!,#REF!</definedName>
    <definedName name="P18_T1_Protect" hidden="1">#N/A</definedName>
    <definedName name="P19_T1_Protect" hidden="1">#N/A</definedName>
    <definedName name="P19_T111" hidden="1">#N/A</definedName>
    <definedName name="P2_dip" hidden="1">[6]База!$G$100:$G$116,[6]База!$G$118:$G$123,[6]База!$G$125:$G$126,[6]База!$G$128:$G$131,[6]База!$G$133,[6]База!$G$135:$G$139,[6]База!$G$141</definedName>
    <definedName name="P2_SC22" localSheetId="13" hidden="1">#REF!,#REF!,#REF!,#REF!,#REF!,#REF!,#REF!</definedName>
    <definedName name="P2_SC22" hidden="1">#REF!,#REF!,#REF!,#REF!,#REF!,#REF!,#REF!</definedName>
    <definedName name="P2_SCOPE_16_PRT" hidden="1">[6]База!$E$38:$I$38,[6]База!$E$41:$I$41,[6]База!$E$45:$I$47,[6]База!$E$49:$I$49,[6]База!$E$53:$I$54,[6]База!$E$56:$I$57,[6]База!$E$59:$I$59,[6]База!$E$9:$I$13</definedName>
    <definedName name="P2_SCOPE_4_PRT" hidden="1">[6]База!$P$25:$S$25,[6]База!$P$27:$S$31,[6]База!$U$14:$X$20,[6]База!$U$23:$X$23,[6]База!$U$25:$X$25,[6]База!$U$27:$X$31,[6]База!$Z$14:$AC$20,[6]База!$Z$23:$AC$23,[6]База!$Z$25:$AC$25</definedName>
    <definedName name="P2_SCOPE_5_PRT" hidden="1">[6]База!$P$25:$S$25,[6]База!$P$27:$S$31,[6]База!$U$14:$X$21,[6]База!$U$23:$X$23,[6]База!$U$25:$X$25,[6]База!$U$27:$X$31,[6]База!$Z$14:$AC$21,[6]База!$Z$23:$AC$23,[6]База!$Z$25:$AC$25</definedName>
    <definedName name="P2_SCOPE_CORR" localSheetId="13" hidden="1">#REF!,#REF!,#REF!,#REF!,#REF!,#REF!,#REF!,#REF!</definedName>
    <definedName name="P2_SCOPE_CORR" hidden="1">#REF!,#REF!,#REF!,#REF!,#REF!,#REF!,#REF!,#REF!</definedName>
    <definedName name="P2_SCOPE_F1_PRT" hidden="1">[6]База!$D$56:$E$59,[6]База!$D$34:$E$50,[6]База!$D$32:$E$32,[6]База!$D$23:$E$30</definedName>
    <definedName name="P2_SCOPE_F2_PRT" hidden="1">[6]База!$D$52:$G$54,[6]База!$C$21:$E$42,[6]База!$A$12:$E$12,[6]База!$C$8:$E$11</definedName>
    <definedName name="P2_SCOPE_FULL_LOAD" localSheetId="13" hidden="1">#REF!,#REF!,#REF!,#REF!,#REF!,#REF!</definedName>
    <definedName name="P2_SCOPE_FULL_LOAD" hidden="1">#REF!,#REF!,#REF!,#REF!,#REF!,#REF!</definedName>
    <definedName name="P2_SCOPE_IND" localSheetId="13" hidden="1">#REF!,#REF!,#REF!,#REF!,#REF!,#REF!</definedName>
    <definedName name="P2_SCOPE_IND" hidden="1">#REF!,#REF!,#REF!,#REF!,#REF!,#REF!</definedName>
    <definedName name="P2_SCOPE_IND2" localSheetId="13" hidden="1">#REF!,#REF!,#REF!,#REF!,#REF!</definedName>
    <definedName name="P2_SCOPE_IND2" hidden="1">#REF!,#REF!,#REF!,#REF!,#REF!</definedName>
    <definedName name="P2_SCOPE_NOTIND" localSheetId="13" hidden="1">#REF!,#REF!,#REF!,#REF!,#REF!,#REF!,#REF!</definedName>
    <definedName name="P2_SCOPE_NOTIND" hidden="1">#REF!,#REF!,#REF!,#REF!,#REF!,#REF!,#REF!</definedName>
    <definedName name="P2_SCOPE_NotInd2" localSheetId="13" hidden="1">#REF!,#REF!,#REF!,#REF!,#REF!,#REF!</definedName>
    <definedName name="P2_SCOPE_NotInd2" hidden="1">#REF!,#REF!,#REF!,#REF!,#REF!,#REF!</definedName>
    <definedName name="P2_SCOPE_NotInd3" localSheetId="13" hidden="1">#REF!,#REF!,#REF!,#REF!,#REF!,#REF!,#REF!</definedName>
    <definedName name="P2_SCOPE_NotInd3" hidden="1">#REF!,#REF!,#REF!,#REF!,#REF!,#REF!,#REF!</definedName>
    <definedName name="P2_SCOPE_NotInt" localSheetId="13" hidden="1">#REF!,#REF!,#REF!,#REF!,#REF!,#REF!,#REF!</definedName>
    <definedName name="P2_SCOPE_NotInt" hidden="1">#REF!,#REF!,#REF!,#REF!,#REF!,#REF!,#REF!</definedName>
    <definedName name="P2_SCOPE_PER_PRT" hidden="1">[6]База!$N$14:$N$25,[6]База!$N$27:$N$31,[6]База!$J$27:$K$31,[6]База!$F$27:$H$31,[6]База!$F$33:$H$37</definedName>
    <definedName name="P2_SCOPE_SAVE2" localSheetId="13" hidden="1">#REF!,#REF!,#REF!,#REF!,#REF!,#REF!</definedName>
    <definedName name="P2_SCOPE_SAVE2" hidden="1">#REF!,#REF!,#REF!,#REF!,#REF!,#REF!</definedName>
    <definedName name="P2_SCOPE_SV_PRT" localSheetId="13" hidden="1">#REF!,#REF!,#REF!,#REF!,#REF!,#REF!,#REF!</definedName>
    <definedName name="P2_SCOPE_SV_PRT" hidden="1">#REF!,#REF!,#REF!,#REF!,#REF!,#REF!,#REF!</definedName>
    <definedName name="P2_SCOPE_TAR_OLD" hidden="1">[7]Свод!$W$8:$W$25,[7]Свод!$W$27:$W$37,[7]Свод!$W$39:$W$51,[7]Свод!$W$53:$W$66,[7]Свод!$W$68:$W$73,[7]Свод!$W$75:$W$89,[7]Свод!$W$91:$W$101</definedName>
    <definedName name="P2_T1_Protect" localSheetId="13" hidden="1">#REF!,#REF!,#REF!,#REF!,#REF!,#REF!</definedName>
    <definedName name="P2_T1_Protect" hidden="1">#REF!,#REF!,#REF!,#REF!,#REF!,#REF!</definedName>
    <definedName name="P2_T4_Protect" localSheetId="13" hidden="1">#REF!,#REF!,#REF!,#REF!,#REF!,#REF!,#REF!,#REF!,#REF!</definedName>
    <definedName name="P2_T4_Protect" hidden="1">#REF!,#REF!,#REF!,#REF!,#REF!,#REF!,#REF!,#REF!,#REF!</definedName>
    <definedName name="P3_dip" hidden="1">[6]База!$G$143:$G$145,[6]База!$G$214:$G$217,[6]База!$G$219:$G$224,[6]База!$G$226,[6]База!$G$228,[6]База!$G$230,[6]База!$G$232,[6]База!$G$197:$G$212</definedName>
    <definedName name="P3_SC22" localSheetId="13" hidden="1">#REF!,#REF!,#REF!,#REF!,#REF!,#REF!</definedName>
    <definedName name="P3_SC22" hidden="1">#REF!,#REF!,#REF!,#REF!,#REF!,#REF!</definedName>
    <definedName name="P3_SCOPE_F1_PRT" hidden="1">[6]База!$E$16:$E$17,[6]База!$C$4:$D$4,[6]База!$C$7:$E$10,[6]База!$A$11:$E$11</definedName>
    <definedName name="P3_SCOPE_FULL_LOAD" localSheetId="13" hidden="1">#REF!,#REF!,#REF!,#REF!,#REF!,#REF!</definedName>
    <definedName name="P3_SCOPE_FULL_LOAD" hidden="1">#REF!,#REF!,#REF!,#REF!,#REF!,#REF!</definedName>
    <definedName name="P3_SCOPE_IND" localSheetId="13" hidden="1">#REF!,#REF!,#REF!,#REF!,#REF!</definedName>
    <definedName name="P3_SCOPE_IND" hidden="1">#REF!,#REF!,#REF!,#REF!,#REF!</definedName>
    <definedName name="P3_SCOPE_IND2" localSheetId="13" hidden="1">#REF!,#REF!,#REF!,#REF!,#REF!</definedName>
    <definedName name="P3_SCOPE_IND2" hidden="1">#REF!,#REF!,#REF!,#REF!,#REF!</definedName>
    <definedName name="P3_SCOPE_NOTIND" localSheetId="13" hidden="1">#REF!,#REF!,#REF!,#REF!,#REF!,#REF!,#REF!</definedName>
    <definedName name="P3_SCOPE_NOTIND" hidden="1">#REF!,#REF!,#REF!,#REF!,#REF!,#REF!,#REF!</definedName>
    <definedName name="P3_SCOPE_NotInd2" localSheetId="13" hidden="1">#REF!,#REF!,#REF!,#REF!,#REF!,#REF!,#REF!</definedName>
    <definedName name="P3_SCOPE_NotInd2" hidden="1">#REF!,#REF!,#REF!,#REF!,#REF!,#REF!,#REF!</definedName>
    <definedName name="P3_SCOPE_NotInt" localSheetId="13" hidden="1">#REF!,#REF!,#REF!,#REF!,#REF!,#REF!</definedName>
    <definedName name="P3_SCOPE_NotInt" hidden="1">#REF!,#REF!,#REF!,#REF!,#REF!,#REF!</definedName>
    <definedName name="P3_SCOPE_PER_PRT" hidden="1">[6]База!$J$33:$K$37,[6]База!$N$33:$N$37,[6]База!$F$39:$H$43,[6]База!$J$39:$K$43,[6]База!$N$39:$N$43</definedName>
    <definedName name="P3_SCOPE_SV_PRT" localSheetId="13" hidden="1">#REF!,#REF!,#REF!,#REF!,#REF!,#REF!,#REF!</definedName>
    <definedName name="P3_SCOPE_SV_PRT" hidden="1">#REF!,#REF!,#REF!,#REF!,#REF!,#REF!,#REF!</definedName>
    <definedName name="P3_T1_Protect" localSheetId="13" hidden="1">#REF!,#REF!,#REF!,#REF!,#REF!</definedName>
    <definedName name="P3_T1_Protect" hidden="1">#REF!,#REF!,#REF!,#REF!,#REF!</definedName>
    <definedName name="P4_dip" hidden="1">[6]База!$G$70:$G$75,[6]База!$G$77:$G$78,[6]База!$G$80:$G$83,[6]База!$G$85,[6]База!$G$87:$G$91,[6]База!$G$93,[6]База!$G$95:$G$97,[6]База!$G$52:$G$68</definedName>
    <definedName name="P4_SCOPE_F1_PRT" hidden="1">[6]База!$C$13:$E$13,[6]База!$A$14:$E$14,[6]База!$C$23:$C$50,[6]База!$C$54:$C$95</definedName>
    <definedName name="P4_SCOPE_FULL_LOAD" localSheetId="13" hidden="1">#REF!,#REF!,#REF!,#REF!,#REF!,#REF!</definedName>
    <definedName name="P4_SCOPE_FULL_LOAD" hidden="1">#REF!,#REF!,#REF!,#REF!,#REF!,#REF!</definedName>
    <definedName name="P4_SCOPE_IND" localSheetId="13" hidden="1">#REF!,#REF!,#REF!,#REF!,#REF!</definedName>
    <definedName name="P4_SCOPE_IND" hidden="1">#REF!,#REF!,#REF!,#REF!,#REF!</definedName>
    <definedName name="P4_SCOPE_IND2" localSheetId="13" hidden="1">#REF!,#REF!,#REF!,#REF!,#REF!,#REF!</definedName>
    <definedName name="P4_SCOPE_IND2" hidden="1">#REF!,#REF!,#REF!,#REF!,#REF!,#REF!</definedName>
    <definedName name="P4_SCOPE_NOTIND" localSheetId="13" hidden="1">#REF!,#REF!,#REF!,#REF!,#REF!,#REF!,#REF!</definedName>
    <definedName name="P4_SCOPE_NOTIND" hidden="1">#REF!,#REF!,#REF!,#REF!,#REF!,#REF!,#REF!</definedName>
    <definedName name="P4_SCOPE_NotInd2" localSheetId="13" hidden="1">#REF!,#REF!,#REF!,#REF!,#REF!,#REF!,#REF!</definedName>
    <definedName name="P4_SCOPE_NotInd2" hidden="1">#REF!,#REF!,#REF!,#REF!,#REF!,#REF!,#REF!</definedName>
    <definedName name="P4_SCOPE_PER_PRT" hidden="1">[6]База!$F$45:$H$49,[6]База!$J$45:$K$49,[6]База!$N$45:$N$49,[6]База!$F$53:$G$64,[6]База!$H$54:$H$58</definedName>
    <definedName name="P4_T1_Protect" localSheetId="13" hidden="1">#REF!,#REF!,#REF!,#REF!,#REF!,#REF!</definedName>
    <definedName name="P4_T1_Protect" hidden="1">#REF!,#REF!,#REF!,#REF!,#REF!,#REF!</definedName>
    <definedName name="P5_SCOPE_FULL_LOAD" localSheetId="13" hidden="1">#REF!,#REF!,#REF!,#REF!,#REF!,#REF!</definedName>
    <definedName name="P5_SCOPE_FULL_LOAD" hidden="1">#REF!,#REF!,#REF!,#REF!,#REF!,#REF!</definedName>
    <definedName name="P5_SCOPE_NOTIND" localSheetId="13" hidden="1">#REF!,#REF!,#REF!,#REF!,#REF!,#REF!,#REF!</definedName>
    <definedName name="P5_SCOPE_NOTIND" hidden="1">#REF!,#REF!,#REF!,#REF!,#REF!,#REF!,#REF!</definedName>
    <definedName name="P5_SCOPE_NotInd2" localSheetId="13" hidden="1">#REF!,#REF!,#REF!,#REF!,#REF!,#REF!,#REF!</definedName>
    <definedName name="P5_SCOPE_NotInd2" hidden="1">#REF!,#REF!,#REF!,#REF!,#REF!,#REF!,#REF!</definedName>
    <definedName name="P5_SCOPE_PER_PRT" hidden="1">[6]База!$H$60:$H$64,[6]База!$J$53:$J$64,[6]База!$K$54:$K$58,[6]База!$K$60:$K$64,[6]База!$N$53:$N$64</definedName>
    <definedName name="P5_T1_Protect" localSheetId="13" hidden="1">#REF!,#REF!,#REF!,#REF!,#REF!</definedName>
    <definedName name="P5_T1_Protect" hidden="1">#REF!,#REF!,#REF!,#REF!,#REF!</definedName>
    <definedName name="P6_SCOPE_FULL_LOAD" localSheetId="13" hidden="1">#REF!,#REF!,#REF!,#REF!,#REF!,#REF!</definedName>
    <definedName name="P6_SCOPE_FULL_LOAD" hidden="1">#REF!,#REF!,#REF!,#REF!,#REF!,#REF!</definedName>
    <definedName name="P6_SCOPE_NOTIND" localSheetId="13" hidden="1">#REF!,#REF!,#REF!,#REF!,#REF!,#REF!,#REF!</definedName>
    <definedName name="P6_SCOPE_NOTIND" hidden="1">#REF!,#REF!,#REF!,#REF!,#REF!,#REF!,#REF!</definedName>
    <definedName name="P6_SCOPE_NotInd2" localSheetId="13" hidden="1">#REF!,#REF!,#REF!,#REF!,#REF!,#REF!,#REF!</definedName>
    <definedName name="P6_SCOPE_NotInd2" hidden="1">#REF!,#REF!,#REF!,#REF!,#REF!,#REF!,#REF!</definedName>
    <definedName name="P6_SCOPE_PER_PRT" hidden="1">[6]База!$F$66:$H$70,[6]База!$J$66:$K$70,[6]База!$N$66:$N$70,[6]База!$F$72:$H$76,[6]База!$J$72:$K$76</definedName>
    <definedName name="P6_T1_Protect" localSheetId="13" hidden="1">#REF!,#REF!,#REF!,#REF!,#REF!</definedName>
    <definedName name="P6_T1_Protect" hidden="1">#REF!,#REF!,#REF!,#REF!,#REF!</definedName>
    <definedName name="P7_SCOPE_FULL_LOAD" localSheetId="13" hidden="1">#REF!,#REF!,#REF!,#REF!,#REF!,#REF!</definedName>
    <definedName name="P7_SCOPE_FULL_LOAD" hidden="1">#REF!,#REF!,#REF!,#REF!,#REF!,#REF!</definedName>
    <definedName name="P7_SCOPE_NOTIND" localSheetId="13" hidden="1">#REF!,#REF!,#REF!,#REF!,#REF!,#REF!</definedName>
    <definedName name="P7_SCOPE_NOTIND" hidden="1">#REF!,#REF!,#REF!,#REF!,#REF!,#REF!</definedName>
    <definedName name="P7_SCOPE_NotInd2" localSheetId="13" hidden="1">#REF!,#REF!,#REF!,#REF!,#REF!,'Приложение 1'!P1_SCOPE_NotInd2,'Приложение 1'!P2_SCOPE_NotInd2,'Приложение 1'!P3_SCOPE_NotInd2</definedName>
    <definedName name="P7_SCOPE_NotInd2" hidden="1">#REF!,#REF!,#REF!,#REF!,#REF!,P1_SCOPE_NotInd2,P2_SCOPE_NotInd2,P3_SCOPE_NotInd2</definedName>
    <definedName name="P7_SCOPE_PER_PRT" hidden="1">[6]База!$N$72:$N$76,[6]База!$F$78:$H$82,[6]База!$J$78:$K$82,[6]База!$N$78:$N$82,[6]База!$F$84:$H$88</definedName>
    <definedName name="P7_T1_Protect" localSheetId="13" hidden="1">#REF!,#REF!,#REF!,#REF!,#REF!</definedName>
    <definedName name="P7_T1_Protect" hidden="1">#REF!,#REF!,#REF!,#REF!,#REF!</definedName>
    <definedName name="P8_SCOPE_FULL_LOAD" localSheetId="13" hidden="1">#REF!,#REF!,#REF!,#REF!,#REF!,#REF!</definedName>
    <definedName name="P8_SCOPE_FULL_LOAD" hidden="1">#REF!,#REF!,#REF!,#REF!,#REF!,#REF!</definedName>
    <definedName name="P8_SCOPE_NOTIND" localSheetId="13" hidden="1">#REF!,#REF!,#REF!,#REF!,#REF!,#REF!</definedName>
    <definedName name="P8_SCOPE_NOTIND" hidden="1">#REF!,#REF!,#REF!,#REF!,#REF!,#REF!</definedName>
    <definedName name="P8_SCOPE_PER_PRT" localSheetId="13" hidden="1">[9]База!$J$84:$K$88,[9]База!$N$84:$N$88,[9]База!$F$14:$G$25,[0]!P1_SCOPE_PER_PRT,[0]!P2_SCOPE_PER_PRT,[0]!P3_SCOPE_PER_PRT,[0]!P4_SCOPE_PER_PRT</definedName>
    <definedName name="P8_SCOPE_PER_PRT" hidden="1">[9]База!$J$84:$K$88,[9]База!$N$84:$N$88,[9]База!$F$14:$G$25,P1_SCOPE_PER_PRT,P2_SCOPE_PER_PRT,P3_SCOPE_PER_PRT,P4_SCOPE_PER_PRT</definedName>
    <definedName name="P8_T1_Protect" localSheetId="13" hidden="1">#REF!,#REF!,#REF!,#REF!,#REF!</definedName>
    <definedName name="P8_T1_Protect" hidden="1">#REF!,#REF!,#REF!,#REF!,#REF!</definedName>
    <definedName name="P9_SCOPE_FULL_LOAD" localSheetId="13" hidden="1">#REF!,#REF!,#REF!,#REF!,#REF!,#REF!</definedName>
    <definedName name="P9_SCOPE_FULL_LOAD" hidden="1">#REF!,#REF!,#REF!,#REF!,#REF!,#REF!</definedName>
    <definedName name="P9_SCOPE_NotInd" localSheetId="13" hidden="1">#REF!,'Приложение 1'!P1_SCOPE_NOTIND,'Приложение 1'!P2_SCOPE_NOTIND,'Приложение 1'!P3_SCOPE_NOTIND,'Приложение 1'!P4_SCOPE_NOTIND,'Приложение 1'!P5_SCOPE_NOTIND,'Приложение 1'!P6_SCOPE_NOTIND,'Приложение 1'!P7_SCOPE_NOTIND</definedName>
    <definedName name="P9_SCOPE_NotInd" hidden="1">#REF!,P1_SCOPE_NOTIND,P2_SCOPE_NOTIND,P3_SCOPE_NOTIND,P4_SCOPE_NOTIND,P5_SCOPE_NOTIND,P6_SCOPE_NOTIND,P7_SCOPE_NOTIND</definedName>
    <definedName name="P9_T1_Protect" localSheetId="13" hidden="1">#REF!,#REF!,#REF!,#REF!,#REF!</definedName>
    <definedName name="P9_T1_Protect" hidden="1">#REF!,#REF!,#REF!,#REF!,#REF!</definedName>
    <definedName name="popiiiiiiiiiiiiiiiiiii" localSheetId="13" hidden="1">{#N/A,#N/A,TRUE,"Лист1";#N/A,#N/A,TRUE,"Лист2";#N/A,#N/A,TRUE,"Лист3"}</definedName>
    <definedName name="popiiiiiiiiiiiiiiiiiii" hidden="1">{#N/A,#N/A,TRUE,"Лист1";#N/A,#N/A,TRUE,"Лист2";#N/A,#N/A,TRUE,"Лист3"}</definedName>
    <definedName name="PORT_PrjPeriods">[5]Портфель!$A$27</definedName>
    <definedName name="PrjTariff">'[5]Исходные данные'!$D$15</definedName>
    <definedName name="rerttryu" localSheetId="13" hidden="1">{#N/A,#N/A,TRUE,"Лист1";#N/A,#N/A,TRUE,"Лист2";#N/A,#N/A,TRUE,"Лист3"}</definedName>
    <definedName name="rerttryu" hidden="1">{#N/A,#N/A,TRUE,"Лист1";#N/A,#N/A,TRUE,"Лист2";#N/A,#N/A,TRUE,"Лист3"}</definedName>
    <definedName name="rrtdrdrdsf" localSheetId="13" hidden="1">{#N/A,#N/A,TRUE,"Лист1";#N/A,#N/A,TRUE,"Лист2";#N/A,#N/A,TRUE,"Лист3"}</definedName>
    <definedName name="rrtdrdrdsf" hidden="1">{#N/A,#N/A,TRUE,"Лист1";#N/A,#N/A,TRUE,"Лист2";#N/A,#N/A,TRUE,"Лист3"}</definedName>
    <definedName name="SAPBEXhrIndnt" hidden="1">"Wide"</definedName>
    <definedName name="SAPBEXrevision" hidden="1">1</definedName>
    <definedName name="SAPBEXsysID" hidden="1">"BW2"</definedName>
    <definedName name="SAPBEXwbID" hidden="1">"15TTB4CSDPSBRAUM6VXEUURJW"</definedName>
    <definedName name="SAPsysID" hidden="1">"708C5W7SBKP804JT78WJ0JNKI"</definedName>
    <definedName name="SAPwbID" hidden="1">"ARS"</definedName>
    <definedName name="smet" localSheetId="13" hidden="1">{#N/A,#N/A,FALSE,"Себестоимсть-97"}</definedName>
    <definedName name="smet" hidden="1">{#N/A,#N/A,FALSE,"Себестоимсть-97"}</definedName>
    <definedName name="trfgffffffffffffffffff" localSheetId="13" hidden="1">{#N/A,#N/A,TRUE,"Лист1";#N/A,#N/A,TRUE,"Лист2";#N/A,#N/A,TRUE,"Лист3"}</definedName>
    <definedName name="trfgffffffffffffffffff" hidden="1">{#N/A,#N/A,TRUE,"Лист1";#N/A,#N/A,TRUE,"Лист2";#N/A,#N/A,TRUE,"Лист3"}</definedName>
    <definedName name="trttttttttttttttttttt" localSheetId="13" hidden="1">{#N/A,#N/A,TRUE,"Лист1";#N/A,#N/A,TRUE,"Лист2";#N/A,#N/A,TRUE,"Лист3"}</definedName>
    <definedName name="trttttttttttttttttttt" hidden="1">{#N/A,#N/A,TRUE,"Лист1";#N/A,#N/A,TRUE,"Лист2";#N/A,#N/A,TRUE,"Лист3"}</definedName>
    <definedName name="uhjhhhhhhhhhhhhh" localSheetId="13" hidden="1">{#N/A,#N/A,TRUE,"Лист1";#N/A,#N/A,TRUE,"Лист2";#N/A,#N/A,TRUE,"Лист3"}</definedName>
    <definedName name="uhjhhhhhhhhhhhhh" hidden="1">{#N/A,#N/A,TRUE,"Лист1";#N/A,#N/A,TRUE,"Лист2";#N/A,#N/A,TRUE,"Лист3"}</definedName>
    <definedName name="uiyuyuy" localSheetId="13" hidden="1">{#N/A,#N/A,TRUE,"Лист1";#N/A,#N/A,TRUE,"Лист2";#N/A,#N/A,TRUE,"Лист3"}</definedName>
    <definedName name="uiyuyuy" hidden="1">{#N/A,#N/A,TRUE,"Лист1";#N/A,#N/A,TRUE,"Лист2";#N/A,#N/A,TRUE,"Лист3"}</definedName>
    <definedName name="uytytr" localSheetId="13" hidden="1">{#N/A,#N/A,TRUE,"Лист1";#N/A,#N/A,TRUE,"Лист2";#N/A,#N/A,TRUE,"Лист3"}</definedName>
    <definedName name="uytytr" hidden="1">{#N/A,#N/A,TRUE,"Лист1";#N/A,#N/A,TRUE,"Лист2";#N/A,#N/A,TRUE,"Лист3"}</definedName>
    <definedName name="uyuiyuttyt" localSheetId="13" hidden="1">{#N/A,#N/A,TRUE,"Лист1";#N/A,#N/A,TRUE,"Лист2";#N/A,#N/A,TRUE,"Лист3"}</definedName>
    <definedName name="uyuiyuttyt" hidden="1">{#N/A,#N/A,TRUE,"Лист1";#N/A,#N/A,TRUE,"Лист2";#N/A,#N/A,TRUE,"Лист3"}</definedName>
    <definedName name="uyyuttr" localSheetId="13" hidden="1">{#N/A,#N/A,TRUE,"Лист1";#N/A,#N/A,TRUE,"Лист2";#N/A,#N/A,TRUE,"Лист3"}</definedName>
    <definedName name="uyyuttr" hidden="1">{#N/A,#N/A,TRUE,"Лист1";#N/A,#N/A,TRUE,"Лист2";#N/A,#N/A,TRUE,"Лист3"}</definedName>
    <definedName name="vcfdfs" localSheetId="13" hidden="1">{#N/A,#N/A,TRUE,"Лист1";#N/A,#N/A,TRUE,"Лист2";#N/A,#N/A,TRUE,"Лист3"}</definedName>
    <definedName name="vcfdfs" hidden="1">{#N/A,#N/A,TRUE,"Лист1";#N/A,#N/A,TRUE,"Лист2";#N/A,#N/A,TRUE,"Лист3"}</definedName>
    <definedName name="vcfhg" localSheetId="13" hidden="1">{#N/A,#N/A,TRUE,"Лист1";#N/A,#N/A,TRUE,"Лист2";#N/A,#N/A,TRUE,"Лист3"}</definedName>
    <definedName name="vcfhg" hidden="1">{#N/A,#N/A,TRUE,"Лист1";#N/A,#N/A,TRUE,"Лист2";#N/A,#N/A,TRUE,"Лист3"}</definedName>
    <definedName name="vcfssssssssssssssssssss" localSheetId="13" hidden="1">{#N/A,#N/A,TRUE,"Лист1";#N/A,#N/A,TRUE,"Лист2";#N/A,#N/A,TRUE,"Лист3"}</definedName>
    <definedName name="vcfssssssssssssssssssss" hidden="1">{#N/A,#N/A,TRUE,"Лист1";#N/A,#N/A,TRUE,"Лист2";#N/A,#N/A,TRUE,"Лист3"}</definedName>
    <definedName name="VerMaket" hidden="1">1.02</definedName>
    <definedName name="vn" localSheetId="13" hidden="1">{#N/A,#N/A,TRUE,"Лист1";#N/A,#N/A,TRUE,"Лист2";#N/A,#N/A,TRUE,"Лист3"}</definedName>
    <definedName name="vn" hidden="1">{#N/A,#N/A,TRUE,"Лист1";#N/A,#N/A,TRUE,"Лист2";#N/A,#N/A,TRUE,"Лист3"}</definedName>
    <definedName name="waddddddddddddddddddd" localSheetId="13" hidden="1">{#N/A,#N/A,TRUE,"Лист1";#N/A,#N/A,TRUE,"Лист2";#N/A,#N/A,TRUE,"Лист3"}</definedName>
    <definedName name="waddddddddddddddddddd" hidden="1">{#N/A,#N/A,TRUE,"Лист1";#N/A,#N/A,TRUE,"Лист2";#N/A,#N/A,TRUE,"Лист3"}</definedName>
    <definedName name="wesddddddddddddddddd" localSheetId="13" hidden="1">{#N/A,#N/A,TRUE,"Лист1";#N/A,#N/A,TRUE,"Лист2";#N/A,#N/A,TRUE,"Лист3"}</definedName>
    <definedName name="wesddddddddddddddddd" hidden="1">{#N/A,#N/A,TRUE,"Лист1";#N/A,#N/A,TRUE,"Лист2";#N/A,#N/A,TRUE,"Лист3"}</definedName>
    <definedName name="wrn.Калькуляция._.себестоимости." localSheetId="13" hidden="1">{#N/A,#N/A,FALSE,"Себестоимсть-97"}</definedName>
    <definedName name="wrn.Калькуляция._.себестоимости." hidden="1">{#N/A,#N/A,FALSE,"Себестоимсть-97"}</definedName>
    <definedName name="wrn.Сравнение._.с._.отраслями." localSheetId="13" hidden="1">{#N/A,#N/A,TRUE,"Лист1";#N/A,#N/A,TRUE,"Лист2";#N/A,#N/A,TRUE,"Лист3"}</definedName>
    <definedName name="wrn.Сравнение._.с._.отраслями." hidden="1">{#N/A,#N/A,TRUE,"Лист1";#N/A,#N/A,TRUE,"Лист2";#N/A,#N/A,TRUE,"Лист3"}</definedName>
    <definedName name="yfgdfdfffffffffffff" localSheetId="13" hidden="1">{#N/A,#N/A,TRUE,"Лист1";#N/A,#N/A,TRUE,"Лист2";#N/A,#N/A,TRUE,"Лист3"}</definedName>
    <definedName name="yfgdfdfffffffffffff" hidden="1">{#N/A,#N/A,TRUE,"Лист1";#N/A,#N/A,TRUE,"Лист2";#N/A,#N/A,TRUE,"Лист3"}</definedName>
    <definedName name="ytttttttttttttttttttt" localSheetId="13" hidden="1">{#N/A,#N/A,TRUE,"Лист1";#N/A,#N/A,TRUE,"Лист2";#N/A,#N/A,TRUE,"Лист3"}</definedName>
    <definedName name="ytttttttttttttttttttt" hidden="1">{#N/A,#N/A,TRUE,"Лист1";#N/A,#N/A,TRUE,"Лист2";#N/A,#N/A,TRUE,"Лист3"}</definedName>
    <definedName name="ytyggggggggggggggg" localSheetId="13" hidden="1">{#N/A,#N/A,TRUE,"Лист1";#N/A,#N/A,TRUE,"Лист2";#N/A,#N/A,TRUE,"Лист3"}</definedName>
    <definedName name="ytyggggggggggggggg" hidden="1">{#N/A,#N/A,TRUE,"Лист1";#N/A,#N/A,TRUE,"Лист2";#N/A,#N/A,TRUE,"Лист3"}</definedName>
    <definedName name="yyyjjjj" localSheetId="13" hidden="1">{#N/A,#N/A,FALSE,"Себестоимсть-97"}</definedName>
    <definedName name="yyyjjjj" hidden="1">{#N/A,#N/A,FALSE,"Себестоимсть-97"}</definedName>
    <definedName name="ааа" localSheetId="13" hidden="1">{#N/A,#N/A,TRUE,"Лист1";#N/A,#N/A,TRUE,"Лист2";#N/A,#N/A,TRUE,"Лист3"}</definedName>
    <definedName name="ааа" hidden="1">{#N/A,#N/A,TRUE,"Лист1";#N/A,#N/A,TRUE,"Лист2";#N/A,#N/A,TRUE,"Лист3"}</definedName>
    <definedName name="ваорлап" localSheetId="13" hidden="1">{#N/A,#N/A,TRUE,"Лист1";#N/A,#N/A,TRUE,"Лист2";#N/A,#N/A,TRUE,"Лист3"}</definedName>
    <definedName name="ваорлап" hidden="1">{#N/A,#N/A,TRUE,"Лист1";#N/A,#N/A,TRUE,"Лист2";#N/A,#N/A,TRUE,"Лист3"}</definedName>
    <definedName name="витт" localSheetId="13" hidden="1">{#N/A,#N/A,TRUE,"Лист1";#N/A,#N/A,TRUE,"Лист2";#N/A,#N/A,TRUE,"Лист3"}</definedName>
    <definedName name="витт" hidden="1">{#N/A,#N/A,TRUE,"Лист1";#N/A,#N/A,TRUE,"Лист2";#N/A,#N/A,TRUE,"Лист3"}</definedName>
    <definedName name="вуув" localSheetId="13" hidden="1">{#N/A,#N/A,TRUE,"Лист1";#N/A,#N/A,TRUE,"Лист2";#N/A,#N/A,TRUE,"Лист3"}</definedName>
    <definedName name="вуув" hidden="1">{#N/A,#N/A,TRUE,"Лист1";#N/A,#N/A,TRUE,"Лист2";#N/A,#N/A,TRUE,"Лист3"}</definedName>
    <definedName name="выап" localSheetId="13" hidden="1">#REF!</definedName>
    <definedName name="выап" hidden="1">#REF!</definedName>
    <definedName name="выыапвавап" localSheetId="13" hidden="1">{#N/A,#N/A,TRUE,"Лист1";#N/A,#N/A,TRUE,"Лист2";#N/A,#N/A,TRUE,"Лист3"}</definedName>
    <definedName name="выыапвавап" hidden="1">{#N/A,#N/A,TRUE,"Лист1";#N/A,#N/A,TRUE,"Лист2";#N/A,#N/A,TRUE,"Лист3"}</definedName>
    <definedName name="гнгепнапра" localSheetId="13" hidden="1">{#N/A,#N/A,TRUE,"Лист1";#N/A,#N/A,TRUE,"Лист2";#N/A,#N/A,TRUE,"Лист3"}</definedName>
    <definedName name="гнгепнапра" hidden="1">{#N/A,#N/A,TRUE,"Лист1";#N/A,#N/A,TRUE,"Лист2";#N/A,#N/A,TRUE,"Лист3"}</definedName>
    <definedName name="грприрцфв00ав98" localSheetId="13" hidden="1">{#N/A,#N/A,TRUE,"Лист1";#N/A,#N/A,TRUE,"Лист2";#N/A,#N/A,TRUE,"Лист3"}</definedName>
    <definedName name="грприрцфв00ав98" hidden="1">{#N/A,#N/A,TRUE,"Лист1";#N/A,#N/A,TRUE,"Лист2";#N/A,#N/A,TRUE,"Лист3"}</definedName>
    <definedName name="грфинцкавг98Х" localSheetId="13" hidden="1">{#N/A,#N/A,TRUE,"Лист1";#N/A,#N/A,TRUE,"Лист2";#N/A,#N/A,TRUE,"Лист3"}</definedName>
    <definedName name="грфинцкавг98Х" hidden="1">{#N/A,#N/A,TRUE,"Лист1";#N/A,#N/A,TRUE,"Лист2";#N/A,#N/A,TRUE,"Лист3"}</definedName>
    <definedName name="гшгш" localSheetId="13" hidden="1">{#N/A,#N/A,TRUE,"Лист1";#N/A,#N/A,TRUE,"Лист2";#N/A,#N/A,TRUE,"Лист3"}</definedName>
    <definedName name="гшгш" hidden="1">{#N/A,#N/A,TRUE,"Лист1";#N/A,#N/A,TRUE,"Лист2";#N/A,#N/A,TRUE,"Лист3"}</definedName>
    <definedName name="дшголлололол" localSheetId="13" hidden="1">{#N/A,#N/A,TRUE,"Лист1";#N/A,#N/A,TRUE,"Лист2";#N/A,#N/A,TRUE,"Лист3"}</definedName>
    <definedName name="дшголлололол" hidden="1">{#N/A,#N/A,TRUE,"Лист1";#N/A,#N/A,TRUE,"Лист2";#N/A,#N/A,TRUE,"Лист3"}</definedName>
    <definedName name="еапапарорппис" localSheetId="13" hidden="1">{#N/A,#N/A,TRUE,"Лист1";#N/A,#N/A,TRUE,"Лист2";#N/A,#N/A,TRUE,"Лист3"}</definedName>
    <definedName name="еапапарорппис" hidden="1">{#N/A,#N/A,TRUE,"Лист1";#N/A,#N/A,TRUE,"Лист2";#N/A,#N/A,TRUE,"Лист3"}</definedName>
    <definedName name="евапараорплор" localSheetId="13" hidden="1">{#N/A,#N/A,TRUE,"Лист1";#N/A,#N/A,TRUE,"Лист2";#N/A,#N/A,TRUE,"Лист3"}</definedName>
    <definedName name="евапараорплор" hidden="1">{#N/A,#N/A,TRUE,"Лист1";#N/A,#N/A,TRUE,"Лист2";#N/A,#N/A,TRUE,"Лист3"}</definedName>
    <definedName name="ждждлдлодл" localSheetId="13" hidden="1">{#N/A,#N/A,TRUE,"Лист1";#N/A,#N/A,TRUE,"Лист2";#N/A,#N/A,TRUE,"Лист3"}</definedName>
    <definedName name="ждждлдлодл" hidden="1">{#N/A,#N/A,TRUE,"Лист1";#N/A,#N/A,TRUE,"Лист2";#N/A,#N/A,TRUE,"Лист3"}</definedName>
    <definedName name="жж" localSheetId="13" hidden="1">{#N/A,#N/A,TRUE,"Лист1";#N/A,#N/A,TRUE,"Лист2";#N/A,#N/A,TRUE,"Лист3"}</definedName>
    <definedName name="жж" hidden="1">{#N/A,#N/A,TRUE,"Лист1";#N/A,#N/A,TRUE,"Лист2";#N/A,#N/A,TRUE,"Лист3"}</definedName>
    <definedName name="зщщщшгрпаав" localSheetId="13" hidden="1">{#N/A,#N/A,TRUE,"Лист1";#N/A,#N/A,TRUE,"Лист2";#N/A,#N/A,TRUE,"Лист3"}</definedName>
    <definedName name="зщщщшгрпаав" hidden="1">{#N/A,#N/A,TRUE,"Лист1";#N/A,#N/A,TRUE,"Лист2";#N/A,#N/A,TRUE,"Лист3"}</definedName>
    <definedName name="индцкавг98" localSheetId="13" hidden="1">{#N/A,#N/A,TRUE,"Лист1";#N/A,#N/A,TRUE,"Лист2";#N/A,#N/A,TRUE,"Лист3"}</definedName>
    <definedName name="индцкавг98" hidden="1">{#N/A,#N/A,TRUE,"Лист1";#N/A,#N/A,TRUE,"Лист2";#N/A,#N/A,TRUE,"Лист3"}</definedName>
    <definedName name="к" localSheetId="13" hidden="1">{#N/A,#N/A,TRUE,"Лист1";#N/A,#N/A,TRUE,"Лист2";#N/A,#N/A,TRUE,"Лист3"}</definedName>
    <definedName name="к" hidden="1">{#N/A,#N/A,TRUE,"Лист1";#N/A,#N/A,TRUE,"Лист2";#N/A,#N/A,TRUE,"Лист3"}</definedName>
    <definedName name="кеппппппппппп" localSheetId="13" hidden="1">{#N/A,#N/A,TRUE,"Лист1";#N/A,#N/A,TRUE,"Лист2";#N/A,#N/A,TRUE,"Лист3"}</definedName>
    <definedName name="кеппппппппппп" hidden="1">{#N/A,#N/A,TRUE,"Лист1";#N/A,#N/A,TRUE,"Лист2";#N/A,#N/A,TRUE,"Лист3"}</definedName>
    <definedName name="лдлдолорар" localSheetId="13" hidden="1">{#N/A,#N/A,TRUE,"Лист1";#N/A,#N/A,TRUE,"Лист2";#N/A,#N/A,TRUE,"Лист3"}</definedName>
    <definedName name="лдлдолорар" hidden="1">{#N/A,#N/A,TRUE,"Лист1";#N/A,#N/A,TRUE,"Лист2";#N/A,#N/A,TRUE,"Лист3"}</definedName>
    <definedName name="лимит" localSheetId="13" hidden="1">{#N/A,#N/A,FALSE,"Себестоимсть-97"}</definedName>
    <definedName name="лимит" hidden="1">{#N/A,#N/A,FALSE,"Себестоимсть-97"}</definedName>
    <definedName name="Лицензии" localSheetId="13" hidden="1">{#N/A,#N/A,TRUE,"Лист1";#N/A,#N/A,TRUE,"Лист2";#N/A,#N/A,TRUE,"Лист3"}</definedName>
    <definedName name="Лицензии" hidden="1">{#N/A,#N/A,TRUE,"Лист1";#N/A,#N/A,TRUE,"Лист2";#N/A,#N/A,TRUE,"Лист3"}</definedName>
    <definedName name="лщжо" localSheetId="13" hidden="1">{#N/A,#N/A,TRUE,"Лист1";#N/A,#N/A,TRUE,"Лист2";#N/A,#N/A,TRUE,"Лист3"}</definedName>
    <definedName name="лщжо" hidden="1">{#N/A,#N/A,TRUE,"Лист1";#N/A,#N/A,TRUE,"Лист2";#N/A,#N/A,TRUE,"Лист3"}</definedName>
    <definedName name="нгневаапор" localSheetId="13" hidden="1">{#N/A,#N/A,TRUE,"Лист1";#N/A,#N/A,TRUE,"Лист2";#N/A,#N/A,TRUE,"Лист3"}</definedName>
    <definedName name="нгневаапор" hidden="1">{#N/A,#N/A,TRUE,"Лист1";#N/A,#N/A,TRUE,"Лист2";#N/A,#N/A,TRUE,"Лист3"}</definedName>
    <definedName name="ншш" localSheetId="13" hidden="1">{#N/A,#N/A,TRUE,"Лист1";#N/A,#N/A,TRUE,"Лист2";#N/A,#N/A,TRUE,"Лист3"}</definedName>
    <definedName name="ншш" hidden="1">{#N/A,#N/A,TRUE,"Лист1";#N/A,#N/A,TRUE,"Лист2";#N/A,#N/A,TRUE,"Лист3"}</definedName>
    <definedName name="_xlnm.Print_Area" localSheetId="12">финмодель!$A$1:$S$77</definedName>
    <definedName name="оллртимиава" localSheetId="13" hidden="1">{#N/A,#N/A,TRUE,"Лист1";#N/A,#N/A,TRUE,"Лист2";#N/A,#N/A,TRUE,"Лист3"}</definedName>
    <definedName name="оллртимиава" hidden="1">{#N/A,#N/A,TRUE,"Лист1";#N/A,#N/A,TRUE,"Лист2";#N/A,#N/A,TRUE,"Лист3"}</definedName>
    <definedName name="орлороррлоорпапа" localSheetId="13" hidden="1">{#N/A,#N/A,TRUE,"Лист1";#N/A,#N/A,TRUE,"Лист2";#N/A,#N/A,TRUE,"Лист3"}</definedName>
    <definedName name="орлороррлоорпапа" hidden="1">{#N/A,#N/A,TRUE,"Лист1";#N/A,#N/A,TRUE,"Лист2";#N/A,#N/A,TRUE,"Лист3"}</definedName>
    <definedName name="ороорправ" localSheetId="13" hidden="1">{#N/A,#N/A,TRUE,"Лист1";#N/A,#N/A,TRUE,"Лист2";#N/A,#N/A,TRUE,"Лист3"}</definedName>
    <definedName name="ороорправ" hidden="1">{#N/A,#N/A,TRUE,"Лист1";#N/A,#N/A,TRUE,"Лист2";#N/A,#N/A,TRUE,"Лист3"}</definedName>
    <definedName name="памсмчвв" localSheetId="13" hidden="1">{#N/A,#N/A,TRUE,"Лист1";#N/A,#N/A,TRUE,"Лист2";#N/A,#N/A,TRUE,"Лист3"}</definedName>
    <definedName name="памсмчвв" hidden="1">{#N/A,#N/A,TRUE,"Лист1";#N/A,#N/A,TRUE,"Лист2";#N/A,#N/A,TRUE,"Лист3"}</definedName>
    <definedName name="папаорпрпрпр" localSheetId="13" hidden="1">{#N/A,#N/A,TRUE,"Лист1";#N/A,#N/A,TRUE,"Лист2";#N/A,#N/A,TRUE,"Лист3"}</definedName>
    <definedName name="папаорпрпрпр" hidden="1">{#N/A,#N/A,TRUE,"Лист1";#N/A,#N/A,TRUE,"Лист2";#N/A,#N/A,TRUE,"Лист3"}</definedName>
    <definedName name="пнлнееен" localSheetId="13" hidden="1">{#N/A,#N/A,FALSE,"Себестоимсть-97"}</definedName>
    <definedName name="пнлнееен" hidden="1">{#N/A,#N/A,FALSE,"Себестоимсть-97"}</definedName>
    <definedName name="прибыль3" localSheetId="13" hidden="1">{#N/A,#N/A,TRUE,"Лист1";#N/A,#N/A,TRUE,"Лист2";#N/A,#N/A,TRUE,"Лист3"}</definedName>
    <definedName name="прибыль3" hidden="1">{#N/A,#N/A,TRUE,"Лист1";#N/A,#N/A,TRUE,"Лист2";#N/A,#N/A,TRUE,"Лист3"}</definedName>
    <definedName name="прпропорпрпр" localSheetId="13" hidden="1">{#N/A,#N/A,TRUE,"Лист1";#N/A,#N/A,TRUE,"Лист2";#N/A,#N/A,TRUE,"Лист3"}</definedName>
    <definedName name="прпропорпрпр" hidden="1">{#N/A,#N/A,TRUE,"Лист1";#N/A,#N/A,TRUE,"Лист2";#N/A,#N/A,TRUE,"Лист3"}</definedName>
    <definedName name="рис1" localSheetId="13" hidden="1">{#N/A,#N/A,TRUE,"Лист1";#N/A,#N/A,TRUE,"Лист2";#N/A,#N/A,TRUE,"Лист3"}</definedName>
    <definedName name="рис1" hidden="1">{#N/A,#N/A,TRUE,"Лист1";#N/A,#N/A,TRUE,"Лист2";#N/A,#N/A,TRUE,"Лист3"}</definedName>
    <definedName name="рортимсчвы" localSheetId="13" hidden="1">{#N/A,#N/A,TRUE,"Лист1";#N/A,#N/A,TRUE,"Лист2";#N/A,#N/A,TRUE,"Лист3"}</definedName>
    <definedName name="рортимсчвы" hidden="1">{#N/A,#N/A,TRUE,"Лист1";#N/A,#N/A,TRUE,"Лист2";#N/A,#N/A,TRUE,"Лист3"}</definedName>
    <definedName name="ррапав" localSheetId="13" hidden="1">{#N/A,#N/A,TRUE,"Лист1";#N/A,#N/A,TRUE,"Лист2";#N/A,#N/A,TRUE,"Лист3"}</definedName>
    <definedName name="ррапав" hidden="1">{#N/A,#N/A,TRUE,"Лист1";#N/A,#N/A,TRUE,"Лист2";#N/A,#N/A,TRUE,"Лист3"}</definedName>
    <definedName name="сиитьь" localSheetId="13" hidden="1">{#N/A,#N/A,TRUE,"Лист1";#N/A,#N/A,TRUE,"Лист2";#N/A,#N/A,TRUE,"Лист3"}</definedName>
    <definedName name="сиитьь" hidden="1">{#N/A,#N/A,TRUE,"Лист1";#N/A,#N/A,TRUE,"Лист2";#N/A,#N/A,TRUE,"Лист3"}</definedName>
    <definedName name="тп" localSheetId="13" hidden="1">{#N/A,#N/A,TRUE,"Лист1";#N/A,#N/A,TRUE,"Лист2";#N/A,#N/A,TRUE,"Лист3"}</definedName>
    <definedName name="тп" hidden="1">{#N/A,#N/A,TRUE,"Лист1";#N/A,#N/A,TRUE,"Лист2";#N/A,#N/A,TRUE,"Лист3"}</definedName>
    <definedName name="укеееукеееееееееееееее" localSheetId="13" hidden="1">{#N/A,#N/A,TRUE,"Лист1";#N/A,#N/A,TRUE,"Лист2";#N/A,#N/A,TRUE,"Лист3"}</definedName>
    <definedName name="укеееукеееееееееееееее" hidden="1">{#N/A,#N/A,TRUE,"Лист1";#N/A,#N/A,TRUE,"Лист2";#N/A,#N/A,TRUE,"Лист3"}</definedName>
    <definedName name="укеукеуеуе" localSheetId="13" hidden="1">{#N/A,#N/A,TRUE,"Лист1";#N/A,#N/A,TRUE,"Лист2";#N/A,#N/A,TRUE,"Лист3"}</definedName>
    <definedName name="укеукеуеуе" hidden="1">{#N/A,#N/A,TRUE,"Лист1";#N/A,#N/A,TRUE,"Лист2";#N/A,#N/A,TRUE,"Лист3"}</definedName>
    <definedName name="УКС">[10]Районы!#REF!</definedName>
    <definedName name="уыавыапвпаворорол" localSheetId="13" hidden="1">{#N/A,#N/A,TRUE,"Лист1";#N/A,#N/A,TRUE,"Лист2";#N/A,#N/A,TRUE,"Лист3"}</definedName>
    <definedName name="уыавыапвпаворорол" hidden="1">{#N/A,#N/A,TRUE,"Лист1";#N/A,#N/A,TRUE,"Лист2";#N/A,#N/A,TRUE,"Лист3"}</definedName>
    <definedName name="шгшрормпавкаы" localSheetId="13" hidden="1">{#N/A,#N/A,TRUE,"Лист1";#N/A,#N/A,TRUE,"Лист2";#N/A,#N/A,TRUE,"Лист3"}</definedName>
    <definedName name="шгшрормпавкаы" hidden="1">{#N/A,#N/A,TRUE,"Лист1";#N/A,#N/A,TRUE,"Лист2";#N/A,#N/A,TRUE,"Лист3"}</definedName>
    <definedName name="шоапвваыаыф" localSheetId="13" hidden="1">{#N/A,#N/A,TRUE,"Лист1";#N/A,#N/A,TRUE,"Лист2";#N/A,#N/A,TRUE,"Лист3"}</definedName>
    <definedName name="шоапвваыаыф" hidden="1">{#N/A,#N/A,TRUE,"Лист1";#N/A,#N/A,TRUE,"Лист2";#N/A,#N/A,TRUE,"Лист3"}</definedName>
    <definedName name="шооитиаавч" localSheetId="13" hidden="1">{#N/A,#N/A,TRUE,"Лист1";#N/A,#N/A,TRUE,"Лист2";#N/A,#N/A,TRUE,"Лист3"}</definedName>
    <definedName name="шооитиаавч" hidden="1">{#N/A,#N/A,TRUE,"Лист1";#N/A,#N/A,TRUE,"Лист2";#N/A,#N/A,TRUE,"Лист3"}</definedName>
    <definedName name="шш" localSheetId="13" hidden="1">{#N/A,#N/A,TRUE,"Лист1";#N/A,#N/A,TRUE,"Лист2";#N/A,#N/A,TRUE,"Лист3"}</definedName>
    <definedName name="шш" hidden="1">{#N/A,#N/A,TRUE,"Лист1";#N/A,#N/A,TRUE,"Лист2";#N/A,#N/A,TRUE,"Лист3"}</definedName>
    <definedName name="щшлдолрорми" localSheetId="13" hidden="1">{#N/A,#N/A,TRUE,"Лист1";#N/A,#N/A,TRUE,"Лист2";#N/A,#N/A,TRUE,"Лист3"}</definedName>
    <definedName name="щшлдолрорми" hidden="1">{#N/A,#N/A,TRUE,"Лист1";#N/A,#N/A,TRUE,"Лист2";#N/A,#N/A,TRUE,"Лист3"}</definedName>
    <definedName name="ыапр" localSheetId="13" hidden="1">{#N/A,#N/A,TRUE,"Лист1";#N/A,#N/A,TRUE,"Лист2";#N/A,#N/A,TRUE,"Лист3"}</definedName>
    <definedName name="ыапр" hidden="1">{#N/A,#N/A,TRUE,"Лист1";#N/A,#N/A,TRUE,"Лист2";#N/A,#N/A,TRUE,"Лист3"}</definedName>
    <definedName name="ыпыим" localSheetId="13" hidden="1">{#N/A,#N/A,TRUE,"Лист1";#N/A,#N/A,TRUE,"Лист2";#N/A,#N/A,TRUE,"Лист3"}</definedName>
    <definedName name="ыпыим" hidden="1">{#N/A,#N/A,TRUE,"Лист1";#N/A,#N/A,TRUE,"Лист2";#N/A,#N/A,TRUE,"Лист3"}</definedName>
    <definedName name="ыпыпми" localSheetId="13" hidden="1">{#N/A,#N/A,TRUE,"Лист1";#N/A,#N/A,TRUE,"Лист2";#N/A,#N/A,TRUE,"Лист3"}</definedName>
    <definedName name="ыпыпми" hidden="1">{#N/A,#N/A,TRUE,"Лист1";#N/A,#N/A,TRUE,"Лист2";#N/A,#N/A,TRUE,"Лист3"}</definedName>
    <definedName name="ысчпи" localSheetId="13" hidden="1">{#N/A,#N/A,TRUE,"Лист1";#N/A,#N/A,TRUE,"Лист2";#N/A,#N/A,TRUE,"Лист3"}</definedName>
    <definedName name="ысчпи" hidden="1">{#N/A,#N/A,TRUE,"Лист1";#N/A,#N/A,TRUE,"Лист2";#N/A,#N/A,TRUE,"Лист3"}</definedName>
    <definedName name="ыуаы" localSheetId="13" hidden="1">{#N/A,#N/A,TRUE,"Лист1";#N/A,#N/A,TRUE,"Лист2";#N/A,#N/A,TRUE,"Лист3"}</definedName>
    <definedName name="ыуаы" hidden="1">{#N/A,#N/A,TRUE,"Лист1";#N/A,#N/A,TRUE,"Лист2";#N/A,#N/A,TRUE,"Лист3"}</definedName>
    <definedName name="ыыы" localSheetId="13" hidden="1">{#N/A,#N/A,FALSE,"Себестоимсть-97"}</definedName>
    <definedName name="ыыы" hidden="1">{#N/A,#N/A,FALSE,"Себестоимсть-97"}</definedName>
    <definedName name="юбьбютьи" localSheetId="13" hidden="1">{#N/A,#N/A,TRUE,"Лист1";#N/A,#N/A,TRUE,"Лист2";#N/A,#N/A,TRUE,"Лист3"}</definedName>
    <definedName name="юбьбютьи" hidden="1">{#N/A,#N/A,TRUE,"Лист1";#N/A,#N/A,TRUE,"Лист2";#N/A,#N/A,TRUE,"Лист3"}</definedName>
    <definedName name="юлолтррпв" localSheetId="13" hidden="1">{#N/A,#N/A,TRUE,"Лист1";#N/A,#N/A,TRUE,"Лист2";#N/A,#N/A,TRUE,"Лист3"}</definedName>
    <definedName name="юлолтррпв" hidden="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Y19" i="14" l="1"/>
  <c r="Q19" i="14"/>
  <c r="I19" i="14"/>
  <c r="F19" i="14"/>
  <c r="H19" i="14" s="1"/>
  <c r="J19" i="14" s="1"/>
  <c r="L19" i="14" s="1"/>
  <c r="N19" i="14" s="1"/>
  <c r="P19" i="14" s="1"/>
  <c r="R19" i="14" s="1"/>
  <c r="T19" i="14" s="1"/>
  <c r="V19" i="14" s="1"/>
  <c r="X19" i="14" s="1"/>
  <c r="C19" i="14"/>
  <c r="O19" i="14" s="1"/>
  <c r="Y18" i="14"/>
  <c r="W18" i="14"/>
  <c r="W19" i="14" s="1"/>
  <c r="U18" i="14"/>
  <c r="U19" i="14" s="1"/>
  <c r="S18" i="14"/>
  <c r="Q18" i="14"/>
  <c r="O18" i="14"/>
  <c r="M18" i="14"/>
  <c r="M19" i="14" s="1"/>
  <c r="K18" i="14"/>
  <c r="I18" i="14"/>
  <c r="G18" i="14"/>
  <c r="E18" i="14"/>
  <c r="E19" i="14" s="1"/>
  <c r="AA15" i="14"/>
  <c r="X13" i="14"/>
  <c r="V13" i="14"/>
  <c r="T13" i="14"/>
  <c r="R13" i="14"/>
  <c r="P13" i="14"/>
  <c r="N13" i="14"/>
  <c r="AA12" i="14"/>
  <c r="Z12" i="14"/>
  <c r="Z11" i="14"/>
  <c r="AA10" i="14"/>
  <c r="Z10" i="14"/>
  <c r="AA9" i="14"/>
  <c r="Z9" i="14"/>
  <c r="Z13" i="14" s="1"/>
  <c r="C85" i="13"/>
  <c r="D85" i="13" s="1"/>
  <c r="E85" i="13" s="1"/>
  <c r="F85" i="13" s="1"/>
  <c r="G85" i="13" s="1"/>
  <c r="H85" i="13" s="1"/>
  <c r="I85" i="13" s="1"/>
  <c r="J85" i="13" s="1"/>
  <c r="K85" i="13" s="1"/>
  <c r="L85" i="13" s="1"/>
  <c r="M85" i="13" s="1"/>
  <c r="N85" i="13" s="1"/>
  <c r="AA75" i="13"/>
  <c r="M75" i="13"/>
  <c r="L75" i="13"/>
  <c r="L61" i="13" s="1"/>
  <c r="K75" i="13"/>
  <c r="J75" i="13"/>
  <c r="I75" i="13"/>
  <c r="H75" i="13"/>
  <c r="H61" i="13" s="1"/>
  <c r="G72" i="13"/>
  <c r="G76" i="13" s="1"/>
  <c r="G62" i="13"/>
  <c r="G63" i="13" s="1"/>
  <c r="G64" i="13" s="1"/>
  <c r="K61" i="13"/>
  <c r="J61" i="13"/>
  <c r="I61" i="13"/>
  <c r="G54" i="13"/>
  <c r="H51" i="13"/>
  <c r="M49" i="13"/>
  <c r="L49" i="13"/>
  <c r="K49" i="13"/>
  <c r="J49" i="13"/>
  <c r="I49" i="13"/>
  <c r="H49" i="13"/>
  <c r="H50" i="13" s="1"/>
  <c r="J28" i="13"/>
  <c r="H28" i="13"/>
  <c r="I27" i="13"/>
  <c r="I28" i="13" s="1"/>
  <c r="H27" i="13"/>
  <c r="G27" i="13"/>
  <c r="G28" i="13" s="1"/>
  <c r="S26" i="13"/>
  <c r="R26" i="13"/>
  <c r="Q26" i="13"/>
  <c r="P26" i="13"/>
  <c r="O26" i="13"/>
  <c r="N26" i="13"/>
  <c r="M26" i="13"/>
  <c r="L26" i="13"/>
  <c r="K26" i="13"/>
  <c r="J26" i="13"/>
  <c r="I26" i="13"/>
  <c r="H26" i="13"/>
  <c r="G26" i="13"/>
  <c r="K24" i="13"/>
  <c r="J24" i="13"/>
  <c r="J27" i="13" s="1"/>
  <c r="I24" i="13"/>
  <c r="H24" i="13"/>
  <c r="G24" i="13"/>
  <c r="L22" i="13"/>
  <c r="I21" i="13"/>
  <c r="I22" i="13" s="1"/>
  <c r="S20" i="13"/>
  <c r="R20" i="13"/>
  <c r="Q20" i="13"/>
  <c r="P20" i="13"/>
  <c r="O20" i="13"/>
  <c r="N20" i="13"/>
  <c r="M20" i="13"/>
  <c r="L20" i="13"/>
  <c r="K20" i="13"/>
  <c r="J20" i="13"/>
  <c r="I20" i="13"/>
  <c r="H20" i="13"/>
  <c r="G20" i="13"/>
  <c r="K18" i="13"/>
  <c r="L18" i="13" s="1"/>
  <c r="L21" i="13" s="1"/>
  <c r="J18" i="13"/>
  <c r="J21" i="13" s="1"/>
  <c r="J22" i="13" s="1"/>
  <c r="I18" i="13"/>
  <c r="H18" i="13"/>
  <c r="H21" i="13" s="1"/>
  <c r="H22" i="13" s="1"/>
  <c r="G18" i="13"/>
  <c r="G21" i="13" s="1"/>
  <c r="H14" i="13"/>
  <c r="H13" i="13" s="1"/>
  <c r="H33" i="13" s="1"/>
  <c r="B7" i="13"/>
  <c r="M1" i="13"/>
  <c r="H32" i="13" l="1"/>
  <c r="H34" i="13" s="1"/>
  <c r="H35" i="13"/>
  <c r="K21" i="13"/>
  <c r="K22" i="13" s="1"/>
  <c r="G55" i="13"/>
  <c r="G56" i="13"/>
  <c r="G57" i="13" s="1"/>
  <c r="M18" i="13"/>
  <c r="G65" i="13"/>
  <c r="I14" i="13"/>
  <c r="H38" i="13"/>
  <c r="H43" i="13" s="1"/>
  <c r="H54" i="13" s="1"/>
  <c r="H56" i="13" s="1"/>
  <c r="G22" i="13"/>
  <c r="G33" i="13"/>
  <c r="G32" i="13" s="1"/>
  <c r="K27" i="13"/>
  <c r="K28" i="13" s="1"/>
  <c r="L24" i="13"/>
  <c r="I50" i="13"/>
  <c r="I51" i="13"/>
  <c r="K19" i="14"/>
  <c r="S19" i="14"/>
  <c r="G19" i="14"/>
  <c r="H55" i="13" l="1"/>
  <c r="H45" i="13"/>
  <c r="N18" i="13"/>
  <c r="M21" i="13"/>
  <c r="M22" i="13" s="1"/>
  <c r="G58" i="13"/>
  <c r="G70" i="13" s="1"/>
  <c r="H57" i="13"/>
  <c r="L27" i="13"/>
  <c r="L28" i="13" s="1"/>
  <c r="M24" i="13"/>
  <c r="H40" i="13"/>
  <c r="H37" i="13"/>
  <c r="I38" i="13"/>
  <c r="I13" i="13"/>
  <c r="I33" i="13" s="1"/>
  <c r="J14" i="13"/>
  <c r="J51" i="13"/>
  <c r="J50" i="13"/>
  <c r="H36" i="13"/>
  <c r="N24" i="13" l="1"/>
  <c r="M27" i="13"/>
  <c r="M28" i="13" s="1"/>
  <c r="H58" i="13"/>
  <c r="H70" i="13" s="1"/>
  <c r="I43" i="13"/>
  <c r="I54" i="13" s="1"/>
  <c r="I56" i="13" s="1"/>
  <c r="I57" i="13" s="1"/>
  <c r="I35" i="13"/>
  <c r="I45" i="13" s="1"/>
  <c r="I32" i="13"/>
  <c r="I34" i="13" s="1"/>
  <c r="K14" i="13"/>
  <c r="J38" i="13"/>
  <c r="J13" i="13"/>
  <c r="J33" i="13" s="1"/>
  <c r="I37" i="13"/>
  <c r="I40" i="13"/>
  <c r="N21" i="13"/>
  <c r="N22" i="13" s="1"/>
  <c r="O18" i="13"/>
  <c r="K50" i="13"/>
  <c r="K51" i="13"/>
  <c r="H42" i="13"/>
  <c r="H39" i="13"/>
  <c r="I58" i="13" l="1"/>
  <c r="I70" i="13" s="1"/>
  <c r="K38" i="13"/>
  <c r="K13" i="13"/>
  <c r="K33" i="13" s="1"/>
  <c r="L14" i="13"/>
  <c r="I44" i="13"/>
  <c r="I36" i="13"/>
  <c r="I46" i="13" s="1"/>
  <c r="I62" i="13" s="1"/>
  <c r="I63" i="13" s="1"/>
  <c r="L51" i="13"/>
  <c r="L50" i="13"/>
  <c r="I39" i="13"/>
  <c r="I41" i="13" s="1"/>
  <c r="I42" i="13"/>
  <c r="I55" i="13"/>
  <c r="J55" i="13" s="1"/>
  <c r="H41" i="13"/>
  <c r="H46" i="13" s="1"/>
  <c r="H62" i="13" s="1"/>
  <c r="H63" i="13" s="1"/>
  <c r="H64" i="13" s="1"/>
  <c r="H44" i="13"/>
  <c r="J32" i="13"/>
  <c r="J34" i="13" s="1"/>
  <c r="J43" i="13"/>
  <c r="J54" i="13" s="1"/>
  <c r="J56" i="13" s="1"/>
  <c r="J57" i="13" s="1"/>
  <c r="J35" i="13"/>
  <c r="O21" i="13"/>
  <c r="O22" i="13" s="1"/>
  <c r="P18" i="13"/>
  <c r="H68" i="13"/>
  <c r="J40" i="13"/>
  <c r="J37" i="13"/>
  <c r="N27" i="13"/>
  <c r="N28" i="13" s="1"/>
  <c r="O24" i="13"/>
  <c r="J58" i="13" l="1"/>
  <c r="J70" i="13" s="1"/>
  <c r="I64" i="13"/>
  <c r="H65" i="13"/>
  <c r="K32" i="13"/>
  <c r="K34" i="13" s="1"/>
  <c r="K43" i="13"/>
  <c r="K54" i="13" s="1"/>
  <c r="K56" i="13" s="1"/>
  <c r="K57" i="13" s="1"/>
  <c r="K35" i="13"/>
  <c r="K45" i="13" s="1"/>
  <c r="K55" i="13"/>
  <c r="I68" i="13"/>
  <c r="K40" i="13"/>
  <c r="K37" i="13"/>
  <c r="P21" i="13"/>
  <c r="P22" i="13" s="1"/>
  <c r="Q18" i="13"/>
  <c r="J45" i="13"/>
  <c r="M14" i="13"/>
  <c r="L38" i="13"/>
  <c r="L13" i="13"/>
  <c r="L33" i="13" s="1"/>
  <c r="P24" i="13"/>
  <c r="O27" i="13"/>
  <c r="O28" i="13" s="1"/>
  <c r="M51" i="13"/>
  <c r="M50" i="13"/>
  <c r="J42" i="13"/>
  <c r="J39" i="13"/>
  <c r="J41" i="13" s="1"/>
  <c r="J36" i="13"/>
  <c r="J46" i="13" s="1"/>
  <c r="J62" i="13" s="1"/>
  <c r="J63" i="13" s="1"/>
  <c r="K58" i="13" l="1"/>
  <c r="K70" i="13" s="1"/>
  <c r="J68" i="13"/>
  <c r="R18" i="13"/>
  <c r="Q21" i="13"/>
  <c r="Q22" i="13" s="1"/>
  <c r="P27" i="13"/>
  <c r="P28" i="13" s="1"/>
  <c r="Q24" i="13"/>
  <c r="K44" i="13"/>
  <c r="K36" i="13"/>
  <c r="K46" i="13" s="1"/>
  <c r="K62" i="13" s="1"/>
  <c r="K63" i="13" s="1"/>
  <c r="L32" i="13"/>
  <c r="L34" i="13" s="1"/>
  <c r="L43" i="13"/>
  <c r="L54" i="13" s="1"/>
  <c r="L56" i="13" s="1"/>
  <c r="L57" i="13" s="1"/>
  <c r="L35" i="13"/>
  <c r="L45" i="13" s="1"/>
  <c r="K42" i="13"/>
  <c r="K39" i="13"/>
  <c r="K41" i="13" s="1"/>
  <c r="H71" i="13"/>
  <c r="H69" i="13" s="1"/>
  <c r="H67" i="13" s="1"/>
  <c r="H72" i="13" s="1"/>
  <c r="H74" i="13"/>
  <c r="J44" i="13"/>
  <c r="L37" i="13"/>
  <c r="L40" i="13"/>
  <c r="I65" i="13"/>
  <c r="J64" i="13"/>
  <c r="N50" i="13"/>
  <c r="O50" i="13" s="1"/>
  <c r="P50" i="13" s="1"/>
  <c r="Q50" i="13" s="1"/>
  <c r="R50" i="13" s="1"/>
  <c r="S50" i="13" s="1"/>
  <c r="N51" i="13"/>
  <c r="T51" i="13" s="1"/>
  <c r="M38" i="13"/>
  <c r="M13" i="13"/>
  <c r="M33" i="13" s="1"/>
  <c r="N14" i="13"/>
  <c r="L58" i="13" l="1"/>
  <c r="L70" i="13" s="1"/>
  <c r="K68" i="13"/>
  <c r="L39" i="13"/>
  <c r="L41" i="13" s="1"/>
  <c r="L42" i="13"/>
  <c r="I71" i="13"/>
  <c r="I69" i="13" s="1"/>
  <c r="I67" i="13" s="1"/>
  <c r="I72" i="13" s="1"/>
  <c r="I74" i="13"/>
  <c r="I76" i="13" s="1"/>
  <c r="O14" i="13"/>
  <c r="N38" i="13"/>
  <c r="N13" i="13"/>
  <c r="N33" i="13" s="1"/>
  <c r="M43" i="13"/>
  <c r="M54" i="13" s="1"/>
  <c r="M56" i="13" s="1"/>
  <c r="M57" i="13" s="1"/>
  <c r="M35" i="13"/>
  <c r="M45" i="13" s="1"/>
  <c r="M32" i="13"/>
  <c r="M34" i="13" s="1"/>
  <c r="R21" i="13"/>
  <c r="R22" i="13" s="1"/>
  <c r="S18" i="13"/>
  <c r="S21" i="13" s="1"/>
  <c r="S22" i="13" s="1"/>
  <c r="M40" i="13"/>
  <c r="M37" i="13"/>
  <c r="H76" i="13"/>
  <c r="K64" i="13"/>
  <c r="J65" i="13"/>
  <c r="L55" i="13"/>
  <c r="M55" i="13" s="1"/>
  <c r="L36" i="13"/>
  <c r="R24" i="13"/>
  <c r="Q27" i="13"/>
  <c r="Q28" i="13" s="1"/>
  <c r="M58" i="13" l="1"/>
  <c r="M70" i="13" s="1"/>
  <c r="L68" i="13"/>
  <c r="J71" i="13"/>
  <c r="J69" i="13" s="1"/>
  <c r="J67" i="13" s="1"/>
  <c r="J72" i="13" s="1"/>
  <c r="J74" i="13"/>
  <c r="J76" i="13" s="1"/>
  <c r="L64" i="13"/>
  <c r="K65" i="13"/>
  <c r="R27" i="13"/>
  <c r="R28" i="13" s="1"/>
  <c r="S24" i="13"/>
  <c r="S27" i="13" s="1"/>
  <c r="S28" i="13" s="1"/>
  <c r="N32" i="13"/>
  <c r="N34" i="13" s="1"/>
  <c r="N35" i="13"/>
  <c r="N43" i="13"/>
  <c r="N54" i="13" s="1"/>
  <c r="N56" i="13" s="1"/>
  <c r="N57" i="13" s="1"/>
  <c r="M44" i="13"/>
  <c r="M36" i="13"/>
  <c r="M46" i="13" s="1"/>
  <c r="M62" i="13" s="1"/>
  <c r="M63" i="13" s="1"/>
  <c r="L46" i="13"/>
  <c r="L62" i="13" s="1"/>
  <c r="L63" i="13" s="1"/>
  <c r="M42" i="13"/>
  <c r="M39" i="13"/>
  <c r="M41" i="13" s="1"/>
  <c r="N37" i="13"/>
  <c r="N40" i="13"/>
  <c r="L44" i="13"/>
  <c r="O13" i="13"/>
  <c r="O33" i="13" s="1"/>
  <c r="O38" i="13"/>
  <c r="P14" i="13"/>
  <c r="N58" i="13" l="1"/>
  <c r="N70" i="13" s="1"/>
  <c r="L65" i="13"/>
  <c r="M64" i="13"/>
  <c r="N39" i="13"/>
  <c r="N41" i="13" s="1"/>
  <c r="N42" i="13"/>
  <c r="N44" i="13"/>
  <c r="N36" i="13"/>
  <c r="N46" i="13" s="1"/>
  <c r="N62" i="13" s="1"/>
  <c r="N63" i="13" s="1"/>
  <c r="K71" i="13"/>
  <c r="K69" i="13" s="1"/>
  <c r="K67" i="13" s="1"/>
  <c r="K72" i="13" s="1"/>
  <c r="K74" i="13"/>
  <c r="K76" i="13" s="1"/>
  <c r="Q14" i="13"/>
  <c r="P38" i="13"/>
  <c r="P13" i="13"/>
  <c r="P33" i="13" s="1"/>
  <c r="N45" i="13"/>
  <c r="M68" i="13"/>
  <c r="O37" i="13"/>
  <c r="O40" i="13"/>
  <c r="N55" i="13"/>
  <c r="O43" i="13"/>
  <c r="O54" i="13" s="1"/>
  <c r="O56" i="13" s="1"/>
  <c r="O57" i="13" s="1"/>
  <c r="O35" i="13"/>
  <c r="O45" i="13" s="1"/>
  <c r="O32" i="13"/>
  <c r="O34" i="13" s="1"/>
  <c r="O58" i="13" l="1"/>
  <c r="O70" i="13" s="1"/>
  <c r="O36" i="13"/>
  <c r="N68" i="13"/>
  <c r="Q38" i="13"/>
  <c r="Q13" i="13"/>
  <c r="Q33" i="13" s="1"/>
  <c r="R14" i="13"/>
  <c r="P32" i="13"/>
  <c r="P34" i="13" s="1"/>
  <c r="P43" i="13"/>
  <c r="P54" i="13" s="1"/>
  <c r="P56" i="13" s="1"/>
  <c r="P57" i="13" s="1"/>
  <c r="P35" i="13"/>
  <c r="P40" i="13"/>
  <c r="P37" i="13"/>
  <c r="O55" i="13"/>
  <c r="P55" i="13" s="1"/>
  <c r="N64" i="13"/>
  <c r="M65" i="13"/>
  <c r="L71" i="13"/>
  <c r="L69" i="13" s="1"/>
  <c r="L67" i="13" s="1"/>
  <c r="L72" i="13" s="1"/>
  <c r="L74" i="13"/>
  <c r="L76" i="13" s="1"/>
  <c r="O39" i="13"/>
  <c r="O41" i="13" s="1"/>
  <c r="O42" i="13"/>
  <c r="P58" i="13" l="1"/>
  <c r="P70" i="13" s="1"/>
  <c r="Q37" i="13"/>
  <c r="Q40" i="13"/>
  <c r="P42" i="13"/>
  <c r="P39" i="13"/>
  <c r="P41" i="13" s="1"/>
  <c r="O44" i="13"/>
  <c r="P36" i="13"/>
  <c r="O46" i="13"/>
  <c r="O62" i="13" s="1"/>
  <c r="O63" i="13" s="1"/>
  <c r="M71" i="13"/>
  <c r="M69" i="13" s="1"/>
  <c r="M67" i="13" s="1"/>
  <c r="M72" i="13" s="1"/>
  <c r="M74" i="13"/>
  <c r="M76" i="13" s="1"/>
  <c r="O68" i="13"/>
  <c r="P45" i="13"/>
  <c r="S14" i="13"/>
  <c r="R38" i="13"/>
  <c r="R13" i="13"/>
  <c r="R33" i="13" s="1"/>
  <c r="N65" i="13"/>
  <c r="O64" i="13"/>
  <c r="Q43" i="13"/>
  <c r="Q54" i="13" s="1"/>
  <c r="Q56" i="13" s="1"/>
  <c r="Q57" i="13" s="1"/>
  <c r="Q35" i="13"/>
  <c r="Q45" i="13" s="1"/>
  <c r="Q32" i="13"/>
  <c r="Q34" i="13" s="1"/>
  <c r="Q58" i="13" l="1"/>
  <c r="Q70" i="13" s="1"/>
  <c r="N71" i="13"/>
  <c r="N69" i="13" s="1"/>
  <c r="N67" i="13" s="1"/>
  <c r="N72" i="13" s="1"/>
  <c r="N74" i="13"/>
  <c r="N76" i="13" s="1"/>
  <c r="P68" i="13"/>
  <c r="R32" i="13"/>
  <c r="R34" i="13" s="1"/>
  <c r="R43" i="13"/>
  <c r="R54" i="13" s="1"/>
  <c r="R56" i="13" s="1"/>
  <c r="R57" i="13" s="1"/>
  <c r="R35" i="13"/>
  <c r="R40" i="13"/>
  <c r="R37" i="13"/>
  <c r="Q39" i="13"/>
  <c r="Q41" i="13" s="1"/>
  <c r="Q42" i="13"/>
  <c r="O65" i="13"/>
  <c r="P64" i="13"/>
  <c r="Q55" i="13"/>
  <c r="R55" i="13" s="1"/>
  <c r="S38" i="13"/>
  <c r="S13" i="13"/>
  <c r="S33" i="13" s="1"/>
  <c r="P46" i="13"/>
  <c r="P62" i="13" s="1"/>
  <c r="P63" i="13" s="1"/>
  <c r="Q44" i="13"/>
  <c r="Q36" i="13"/>
  <c r="Q46" i="13" s="1"/>
  <c r="Q62" i="13" s="1"/>
  <c r="Q63" i="13" s="1"/>
  <c r="P44" i="13"/>
  <c r="R58" i="13" l="1"/>
  <c r="R70" i="13" s="1"/>
  <c r="Q64" i="13"/>
  <c r="P65" i="13"/>
  <c r="R42" i="13"/>
  <c r="R39" i="13"/>
  <c r="R41" i="13" s="1"/>
  <c r="S32" i="13"/>
  <c r="S34" i="13" s="1"/>
  <c r="S43" i="13"/>
  <c r="S54" i="13" s="1"/>
  <c r="S56" i="13" s="1"/>
  <c r="S57" i="13" s="1"/>
  <c r="S58" i="13" s="1"/>
  <c r="S70" i="13" s="1"/>
  <c r="S35" i="13"/>
  <c r="R36" i="13"/>
  <c r="O71" i="13"/>
  <c r="O69" i="13" s="1"/>
  <c r="O67" i="13" s="1"/>
  <c r="O72" i="13" s="1"/>
  <c r="O74" i="13"/>
  <c r="O76" i="13" s="1"/>
  <c r="Q68" i="13"/>
  <c r="S40" i="13"/>
  <c r="S37" i="13"/>
  <c r="R45" i="13"/>
  <c r="S55" i="13"/>
  <c r="R68" i="13" l="1"/>
  <c r="P71" i="13"/>
  <c r="P69" i="13" s="1"/>
  <c r="P67" i="13" s="1"/>
  <c r="P72" i="13" s="1"/>
  <c r="P74" i="13"/>
  <c r="P76" i="13" s="1"/>
  <c r="S42" i="13"/>
  <c r="S39" i="13"/>
  <c r="S41" i="13" s="1"/>
  <c r="R44" i="13"/>
  <c r="Q65" i="13"/>
  <c r="R46" i="13"/>
  <c r="R62" i="13" s="1"/>
  <c r="R63" i="13" s="1"/>
  <c r="R64" i="13" s="1"/>
  <c r="S45" i="13"/>
  <c r="S36" i="13"/>
  <c r="S64" i="13" l="1"/>
  <c r="S65" i="13" s="1"/>
  <c r="S71" i="13" s="1"/>
  <c r="S69" i="13" s="1"/>
  <c r="R65" i="13"/>
  <c r="S46" i="13"/>
  <c r="S62" i="13" s="1"/>
  <c r="S63" i="13" s="1"/>
  <c r="S68" i="13"/>
  <c r="S44" i="13"/>
  <c r="Q71" i="13"/>
  <c r="Q69" i="13" s="1"/>
  <c r="Q67" i="13" s="1"/>
  <c r="Q72" i="13" s="1"/>
  <c r="Q74" i="13"/>
  <c r="Q76" i="13" l="1"/>
  <c r="S67" i="13"/>
  <c r="S74" i="13"/>
  <c r="R71" i="13"/>
  <c r="R69" i="13" s="1"/>
  <c r="R67" i="13" s="1"/>
  <c r="R72" i="13" s="1"/>
  <c r="R74" i="13"/>
  <c r="R76" i="13" s="1"/>
  <c r="S72" i="13" l="1"/>
  <c r="S76" i="13" s="1"/>
</calcChain>
</file>

<file path=xl/sharedStrings.xml><?xml version="1.0" encoding="utf-8"?>
<sst xmlns="http://schemas.openxmlformats.org/spreadsheetml/2006/main" count="3242" uniqueCount="720">
  <si>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</si>
  <si>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</si>
  <si>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</si>
  <si>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</si>
  <si>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</si>
  <si>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</si>
  <si>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</si>
  <si>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K_003-15-1-05.20-0044</t>
  </si>
  <si>
    <t xml:space="preserve">         (идентификатор инвестиционного проекта)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</si>
  <si>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(10) кВ в Архангельской области (132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</si>
  <si>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</si>
  <si>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</si>
  <si>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</si>
  <si>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</si>
  <si>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</si>
  <si>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</si>
  <si>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</si>
  <si>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</si>
  <si>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</si>
  <si>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</si>
  <si>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</si>
  <si>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</si>
  <si>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</si>
  <si>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</si>
  <si>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</si>
  <si>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</si>
  <si>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</si>
  <si>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</si>
  <si>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</si>
  <si>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Верхнетоемский муниципальный район; Вельский муниципальный район; Устьянский муниципальный район; Плесецкий муниципальный район; г. Архангельск; Шенкурский муниципальный район; Виноградовский муниципальный район; Холмогорский муниципальный район; Ленский муниципальный район; г. Северодвинск; Котласский муниципальный район; Каргопольский муниципальный район; г. Котлас; Мезенский муниципальный район; Няндомский муниципальный район; Онежский муниципальный район; Пинежский муниципальный район; Приморский муниципальный район; Коношский муниципальный район; Вилегодский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</si>
  <si>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</si>
  <si>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</si>
  <si>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</si>
  <si>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</si>
  <si>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</si>
  <si>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</si>
  <si>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</si>
  <si>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</si>
  <si>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</si>
  <si>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</si>
  <si>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</si>
  <si>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</si>
  <si>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</si>
  <si>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</si>
  <si>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</si>
  <si>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</si>
  <si>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</si>
  <si>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</si>
  <si>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</si>
  <si>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</si>
  <si>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</si>
  <si>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</si>
  <si>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</si>
  <si>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</si>
  <si>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</si>
  <si>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</si>
  <si>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0,1029502       2025 г.;
2,53096716      2026 г.;
6,03412476      2027 г.;
6,27186136      2028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0,000000183         2025 г.;
0,000004582         2026 г.;
0,000001283         2027 г.;
0,000006599         2028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</si>
  <si>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</si>
  <si>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</si>
  <si>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</si>
  <si>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</si>
  <si>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</si>
  <si>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</si>
  <si>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</si>
  <si>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</si>
  <si>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</si>
  <si>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</si>
  <si>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</si>
  <si>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</si>
  <si>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</si>
  <si>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</si>
  <si>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</si>
  <si>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</si>
  <si>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14,94 млн.руб. с НДС</t>
  </si>
  <si>
    <t>25</t>
  </si>
  <si>
    <t>Общий объем освоения капитальных вложений по инвестиционному проекту за период реализации инвестиционной программы</t>
  </si>
  <si>
    <t>12,45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</si>
  <si>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</si>
  <si>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</si>
  <si>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</si>
  <si>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</si>
  <si>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</si>
  <si>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</si>
  <si>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</si>
  <si>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</si>
  <si>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</si>
  <si>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</si>
  <si>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</si>
  <si>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</si>
  <si>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</si>
  <si>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</si>
  <si>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</si>
  <si>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</si>
  <si>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</si>
  <si>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</si>
  <si>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</si>
  <si>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</si>
  <si>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</si>
  <si>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</si>
  <si>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</si>
  <si>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</si>
  <si>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</si>
  <si>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</si>
  <si>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</si>
  <si>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</si>
  <si>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</si>
  <si>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</si>
  <si>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</si>
  <si>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</si>
  <si>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</si>
  <si>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</si>
  <si>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</si>
  <si>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</si>
  <si>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</si>
  <si>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</si>
  <si>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</si>
  <si>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</si>
  <si>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</si>
  <si>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</si>
  <si>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</si>
  <si>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</si>
  <si>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</si>
  <si>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</si>
  <si>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</si>
  <si>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</si>
  <si>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</si>
  <si>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</si>
  <si>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</si>
  <si>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</si>
  <si>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</si>
  <si>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</si>
  <si>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</si>
  <si>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</si>
  <si>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</si>
  <si>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</si>
  <si>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</si>
  <si>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</si>
  <si>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</si>
  <si>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</si>
  <si>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</si>
  <si>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</si>
  <si>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</si>
  <si>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</si>
  <si>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</si>
  <si>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</si>
  <si>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</si>
  <si>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</si>
  <si>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</si>
  <si>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</si>
  <si>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6 (10) кВ.</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</si>
  <si>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</si>
  <si>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132 точки учета потребителей.</t>
  </si>
  <si>
    <t>Удельные стоимостные показатели реализации инвестиционного проекта</t>
  </si>
  <si>
    <t>0,0943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</si>
  <si>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</si>
  <si>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</si>
  <si>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</si>
  <si>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при отсутствии приборов учета;¶– при истечении срока эксплуатации  или истечении межповерочного интервала средств учета.</t>
  </si>
  <si>
    <t>Год начала  реализации инвестиционного проекта</t>
  </si>
  <si>
    <t>2025</t>
  </si>
  <si>
    <t>Год окончания реализации инвестиционного проекта</t>
  </si>
  <si>
    <t>2028</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</si>
  <si>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</si>
  <si>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</si>
  <si>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</si>
  <si>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</si>
  <si>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</si>
  <si>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</si>
  <si>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</si>
  <si>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</si>
  <si>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</si>
  <si>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</si>
  <si>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</si>
  <si>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</si>
  <si>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</si>
  <si>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</si>
  <si>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</si>
  <si>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</si>
  <si>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</si>
  <si>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</si>
  <si>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</si>
  <si>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</si>
  <si>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</si>
  <si>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</si>
  <si>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</si>
  <si>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</si>
  <si>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</si>
  <si>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</si>
  <si>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</si>
  <si>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</si>
  <si>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</si>
  <si>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</si>
  <si>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</si>
  <si>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</si>
  <si>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</si>
  <si>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</si>
  <si>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</si>
  <si>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</si>
  <si>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</si>
  <si>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</si>
  <si>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</si>
  <si>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</si>
  <si>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</si>
  <si>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</si>
  <si>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</si>
  <si>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</si>
  <si>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</si>
  <si>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</si>
  <si>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</si>
  <si>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</si>
  <si>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</si>
  <si>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</si>
  <si>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</si>
  <si>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</si>
  <si>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</si>
  <si>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</si>
  <si>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</si>
  <si>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</si>
  <si>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</si>
  <si>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-51 778 718,82</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</si>
  <si>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</si>
  <si>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</si>
  <si>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</si>
  <si>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</si>
  <si>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</si>
  <si>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</si>
  <si>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</si>
  <si>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</si>
  <si>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</si>
  <si>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</si>
  <si>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</si>
  <si>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</si>
  <si>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</si>
  <si>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</si>
  <si>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</si>
  <si>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</si>
  <si>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</si>
  <si>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</si>
  <si>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</si>
  <si>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</si>
  <si>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</si>
  <si>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</si>
  <si>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</si>
  <si>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</si>
  <si>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</si>
  <si>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</si>
  <si>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</si>
  <si>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</si>
  <si>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</si>
  <si>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</si>
  <si>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</si>
  <si>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</si>
  <si>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</si>
  <si>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</si>
  <si>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</si>
  <si>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</si>
  <si>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</si>
  <si>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</si>
  <si>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</si>
  <si>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</si>
  <si>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</si>
  <si>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</si>
  <si>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</si>
  <si>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</si>
  <si>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</si>
  <si>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</si>
  <si>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</si>
  <si>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</si>
  <si>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</si>
  <si>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</si>
  <si>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</si>
  <si>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</si>
  <si>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</si>
  <si>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</si>
  <si>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</si>
  <si>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</si>
  <si>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</si>
  <si>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</si>
  <si>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</si>
  <si>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</si>
  <si>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</si>
  <si>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</si>
  <si>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</si>
  <si>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</si>
  <si>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</si>
  <si>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</si>
  <si>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</si>
  <si>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</si>
  <si>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</si>
  <si>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</si>
  <si>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</si>
  <si>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</si>
  <si>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</si>
  <si>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</si>
  <si>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</si>
  <si>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</si>
  <si>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</si>
  <si>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</si>
  <si>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</si>
  <si>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</si>
  <si>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</si>
  <si>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</si>
  <si>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</si>
  <si>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</si>
  <si>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</si>
  <si>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</si>
  <si>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</si>
  <si>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</si>
  <si>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</si>
  <si>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</si>
  <si>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</si>
  <si>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</si>
  <si>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</si>
  <si>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</si>
  <si>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</si>
  <si>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</si>
  <si>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</si>
  <si>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</si>
  <si>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</si>
  <si>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</si>
  <si>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</si>
  <si>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</si>
  <si>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</si>
  <si>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</si>
  <si>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</si>
  <si>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</si>
  <si>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</si>
  <si>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</si>
  <si>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</si>
  <si>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</si>
  <si>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</si>
  <si>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</si>
  <si>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</si>
  <si>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</si>
  <si>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</si>
  <si>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</si>
  <si>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</si>
  <si>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</si>
  <si>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</si>
  <si>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</si>
  <si>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</si>
  <si>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</si>
  <si>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</si>
  <si>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</si>
  <si>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</si>
  <si>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</si>
  <si>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</si>
  <si>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</si>
  <si>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</si>
  <si>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</si>
  <si>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</si>
  <si>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</si>
  <si>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</si>
  <si>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</si>
  <si>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01.05.2025
01.05.2026
01.05.2027</t>
  </si>
  <si>
    <t>01.05.2025
01.05.2026
01.05.2027
01.05.2028</t>
  </si>
  <si>
    <t>0
0
0
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</si>
  <si>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</si>
  <si>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</si>
  <si>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</si>
  <si>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</si>
  <si>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</si>
  <si>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01.06.2025
01.06.2026
01.06.2027</t>
  </si>
  <si>
    <t>01.06.2025
01.06.2026
01.06.2027
01.06.2028</t>
  </si>
  <si>
    <t>3.2.</t>
  </si>
  <si>
    <t>Монтаж основного оборудования</t>
  </si>
  <si>
    <t>01.11.2025
01.11.2026
01.11.2027</t>
  </si>
  <si>
    <t>01.11.2025
01.11.2026
01.11.2027
01.11.2028</t>
  </si>
  <si>
    <t>20.12.2025
20.12.2026
20.12.2027
20.12.2028</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</si>
  <si>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</si>
  <si>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</si>
  <si>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</si>
  <si>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</si>
  <si>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</si>
  <si>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</si>
  <si>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01.12.2025
01.12.2026
01.12.2027</t>
  </si>
  <si>
    <t>21.12.2025
21.12.2026
02.12.2027
21.12.2028</t>
  </si>
  <si>
    <t>24.12.2025
24.12.2026
24.12.2027
24.12.2028</t>
  </si>
  <si>
    <t>3.7.</t>
  </si>
  <si>
    <t>Испытания и ввод в эксплуатацию</t>
  </si>
  <si>
    <t>Комплексное опробование оборудования</t>
  </si>
  <si>
    <t>25.12.2025
25.12.2026
25.12.2027
25.12.2028</t>
  </si>
  <si>
    <t>28.12.2025
28.12.2026
28.12.2027
28.12.2028</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</si>
  <si>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</si>
  <si>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</si>
  <si>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29.12.2025
29.12.2026
29.12.2027</t>
  </si>
  <si>
    <t>29.12.2025
29.12.2026
29.12.2027
29.12.2028</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</si>
  <si>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</si>
  <si>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</si>
  <si>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</si>
  <si>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</si>
  <si>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</si>
  <si>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</si>
  <si>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</si>
  <si>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</si>
  <si>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</si>
  <si>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</si>
  <si>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</si>
  <si>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</si>
  <si>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</si>
  <si>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</si>
  <si>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</si>
  <si>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</si>
  <si>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</si>
  <si>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</si>
  <si>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</si>
  <si>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</si>
  <si>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</si>
  <si>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</si>
  <si>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</si>
  <si>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</si>
  <si>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</si>
  <si>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8,66804212</t>
  </si>
  <si>
    <t>14,93990348</t>
  </si>
  <si>
    <t>0,10295020</t>
  </si>
  <si>
    <t>2,53096716</t>
  </si>
  <si>
    <t>6,03412476</t>
  </si>
  <si>
    <t>6,27186136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</si>
  <si>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</si>
  <si>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</si>
  <si>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</si>
  <si>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</si>
  <si>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</si>
  <si>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</si>
  <si>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12,30598612</t>
  </si>
  <si>
    <t>1.4</t>
  </si>
  <si>
    <t>платы за технологическое присоединение</t>
  </si>
  <si>
    <t>1.5</t>
  </si>
  <si>
    <t>иных источников финансирования</t>
  </si>
  <si>
    <t>2,63391736</t>
  </si>
  <si>
    <t>Освоение капитальных вложений в прогнозных ценах соответствующих лет всего, млн рублей  (без НДС), в том числе:</t>
  </si>
  <si>
    <t>7,22336843</t>
  </si>
  <si>
    <t>12,44991956</t>
  </si>
  <si>
    <t>0,08579183</t>
  </si>
  <si>
    <t>2,10913930</t>
  </si>
  <si>
    <t>5,02843730</t>
  </si>
  <si>
    <t>5,22655113</t>
  </si>
  <si>
    <t>2.1</t>
  </si>
  <si>
    <t>проектно-изыскательские работы</t>
  </si>
  <si>
    <t>0,47067443</t>
  </si>
  <si>
    <t>0,78194560</t>
  </si>
  <si>
    <t>0,02035196</t>
  </si>
  <si>
    <t>0,12002439</t>
  </si>
  <si>
    <t>0,33029808</t>
  </si>
  <si>
    <t>0,31127117</t>
  </si>
  <si>
    <t>2.2</t>
  </si>
  <si>
    <t>строительные работы, реконструкция, монтаж оборудования</t>
  </si>
  <si>
    <t>1,76053602</t>
  </si>
  <si>
    <t>3,10769688</t>
  </si>
  <si>
    <t>0,01637377</t>
  </si>
  <si>
    <t>0,45747600</t>
  </si>
  <si>
    <t>1,28668625</t>
  </si>
  <si>
    <t>1,34716086</t>
  </si>
  <si>
    <t>2.3</t>
  </si>
  <si>
    <t>оборудование</t>
  </si>
  <si>
    <t>4,11538203</t>
  </si>
  <si>
    <t>7,09624636</t>
  </si>
  <si>
    <t>0,03146300</t>
  </si>
  <si>
    <t>1,23686694</t>
  </si>
  <si>
    <t>2,84705209</t>
  </si>
  <si>
    <t>2,98086433</t>
  </si>
  <si>
    <t>2.4</t>
  </si>
  <si>
    <t>прочие затраты</t>
  </si>
  <si>
    <t>0,87677595</t>
  </si>
  <si>
    <t>1,46403072</t>
  </si>
  <si>
    <t>0,01760310</t>
  </si>
  <si>
    <t>0,29477197</t>
  </si>
  <si>
    <t>0,56440088</t>
  </si>
  <si>
    <t>0,58725477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</si>
  <si>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</si>
  <si>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</si>
  <si>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</si>
  <si>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</si>
  <si>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</si>
  <si>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</si>
  <si>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</si>
  <si>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</si>
  <si>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</si>
  <si>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</si>
  <si>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</si>
  <si>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</si>
  <si>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</si>
  <si>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</si>
  <si>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</si>
  <si>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</si>
  <si>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</si>
  <si>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</si>
  <si>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</si>
  <si>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</si>
  <si>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</si>
  <si>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</si>
  <si>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</si>
  <si>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</si>
  <si>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</si>
  <si>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</si>
  <si>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</si>
  <si>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</si>
  <si>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</si>
  <si>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</si>
  <si>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</si>
  <si>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</si>
  <si>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</si>
  <si>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</si>
  <si>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96,000</t>
  </si>
  <si>
    <t>132,000</t>
  </si>
  <si>
    <t>1,000</t>
  </si>
  <si>
    <t>25,000</t>
  </si>
  <si>
    <t>70,000</t>
  </si>
  <si>
    <t>36,000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</si>
  <si>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</si>
  <si>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</si>
  <si>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</si>
  <si>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</si>
  <si>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</si>
  <si>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</si>
  <si>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</si>
  <si>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</si>
  <si>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</si>
  <si>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</si>
  <si>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</si>
  <si>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</si>
  <si>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</si>
  <si>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</si>
  <si>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</si>
  <si>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</si>
  <si>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</si>
  <si>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</si>
  <si>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</si>
  <si>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</si>
  <si>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</si>
  <si>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</si>
  <si>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</si>
  <si>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</si>
  <si>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</si>
  <si>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</si>
  <si>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</si>
  <si>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</si>
  <si>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</si>
  <si>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</si>
  <si>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</si>
  <si>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</si>
  <si>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</si>
  <si>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</si>
  <si>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</si>
  <si>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</si>
  <si>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</si>
  <si>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</si>
  <si>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</si>
  <si>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</si>
  <si>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</si>
  <si>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</si>
  <si>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</si>
  <si>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</si>
  <si>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</si>
  <si>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</si>
  <si>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</si>
  <si>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</si>
  <si>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</si>
  <si>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</si>
  <si>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</si>
  <si>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</si>
  <si>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</si>
  <si>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</si>
  <si>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</si>
  <si>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</si>
  <si>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</si>
  <si>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</si>
  <si>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</si>
  <si>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</si>
  <si>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</si>
  <si>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</si>
  <si>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</si>
  <si>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</si>
  <si>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</si>
  <si>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</si>
  <si>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</si>
  <si>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</si>
  <si>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</si>
  <si>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</si>
  <si>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</si>
  <si>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</si>
  <si>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</si>
  <si>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</si>
  <si>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</si>
  <si>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</si>
  <si>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</si>
  <si>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</si>
  <si>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</si>
  <si>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</si>
  <si>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</si>
  <si>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</si>
  <si>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</si>
  <si>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</si>
  <si>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</si>
  <si>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</si>
  <si>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</si>
  <si>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</si>
  <si>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</si>
  <si>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</si>
  <si>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</si>
  <si>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</si>
  <si>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</si>
  <si>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</si>
  <si>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</si>
  <si>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</si>
  <si>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</si>
  <si>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</si>
  <si>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</si>
  <si>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</si>
  <si>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</si>
  <si>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</si>
  <si>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</si>
  <si>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</si>
  <si>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</si>
  <si>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</si>
  <si>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Вельский район; Верхнетоемский район; Вилегодский район; Виноградовский район; Каргопольский район; Коношский район; Котласский район; Ленский район; Мезенский район; Няндомский район; Онежский район; Пинежский район; Плесецкий район; Северодвинск город; Устьянский район; Холмогорский район; Шенкурский район; г.Архангельск; Приморский район; г. Котлас</t>
  </si>
  <si>
    <t>Тип проекта</t>
  </si>
  <si>
    <t>Создание</t>
  </si>
  <si>
    <t>Вводимая мощность (в том числе прирост)</t>
  </si>
  <si>
    <t>132</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</si>
  <si>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</si>
  <si>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</si>
  <si>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</si>
  <si>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</si>
  <si>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</si>
  <si>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</si>
  <si>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</si>
  <si>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</si>
  <si>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</si>
  <si>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</si>
  <si>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</si>
  <si>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</si>
  <si>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</si>
  <si>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</si>
  <si>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</si>
  <si>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</si>
  <si>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</si>
  <si>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</si>
  <si>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</si>
  <si>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</si>
  <si>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</si>
  <si>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</si>
  <si>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</si>
  <si>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</si>
  <si>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</si>
  <si>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</si>
  <si>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</si>
  <si>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</si>
  <si>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</si>
  <si>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</si>
  <si>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</si>
  <si>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01.06.2025;01.06.2026;01.06.2027;01.06.2028</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</si>
  <si>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</si>
  <si>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</si>
  <si>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</si>
  <si>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</si>
  <si>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</si>
  <si>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</si>
  <si>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</si>
  <si>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</si>
  <si>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</si>
  <si>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</si>
  <si>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</si>
  <si>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Сейчас в расчете</t>
  </si>
  <si>
    <t>Тариф на потери, руб/кВт.ч</t>
  </si>
  <si>
    <t>Года</t>
  </si>
  <si>
    <t>план (тариф на покупку потерь)</t>
  </si>
  <si>
    <t>Тариф на услуги по передаче электроэнергиии</t>
  </si>
  <si>
    <t>план (тариф передачу, население)</t>
  </si>
  <si>
    <t>Ед. измер.</t>
  </si>
  <si>
    <t>Снижение потерь  электроэнергии*</t>
  </si>
  <si>
    <t>млн. кВт*ч</t>
  </si>
  <si>
    <t>ОБЪЕМЫ РЕАЛИЗАЦИИ (в единицах)</t>
  </si>
  <si>
    <t>Дополнительный полезный отпуск (увеличение транспорта)</t>
  </si>
  <si>
    <t>Эффект экономии (снижение затрат на покупку электроэнергии для компенсации потерь)</t>
  </si>
  <si>
    <t xml:space="preserve">         ЦЕНА РЕАЛИЗАЦИИ (за единицу, с НДС)</t>
  </si>
  <si>
    <t>Цена с НДС</t>
  </si>
  <si>
    <t>Предполагаемый темп годового роста цен</t>
  </si>
  <si>
    <t>То же, в пересчете на период, равный шагу проекта</t>
  </si>
  <si>
    <t xml:space="preserve">    цена без НДС и акцизов</t>
  </si>
  <si>
    <t xml:space="preserve">    НДС</t>
  </si>
  <si>
    <t xml:space="preserve">         ДОХОДЫ ОТ ПРОДАЖ</t>
  </si>
  <si>
    <t>Дополнительный полезный отпуск (увеличение транспорта) (с НДС)</t>
  </si>
  <si>
    <t xml:space="preserve">    к оплате от покупателей (без НДС)</t>
  </si>
  <si>
    <t xml:space="preserve">    НДС на поставленную продукцию</t>
  </si>
  <si>
    <t xml:space="preserve">    график оплаты (без НДС)</t>
  </si>
  <si>
    <t xml:space="preserve">    полученный НДС</t>
  </si>
  <si>
    <t xml:space="preserve"> = Итого</t>
  </si>
  <si>
    <t>Расходы</t>
  </si>
  <si>
    <t>Стоимость ОФ на конец периода</t>
  </si>
  <si>
    <t>Амотризация</t>
  </si>
  <si>
    <t>Налогооблагаемая база</t>
  </si>
  <si>
    <t>Накопительным итогом</t>
  </si>
  <si>
    <t>НП</t>
  </si>
  <si>
    <t>К уплате</t>
  </si>
  <si>
    <t>НДС уплаченный</t>
  </si>
  <si>
    <t>НДС полученный</t>
  </si>
  <si>
    <t>Итоговый НДС</t>
  </si>
  <si>
    <t>Оборотный капитал</t>
  </si>
  <si>
    <t>Расчеты с покупателями (текущие активы)</t>
  </si>
  <si>
    <t>Текущие обязательства</t>
  </si>
  <si>
    <t>Расчеты с бюджетом по НП</t>
  </si>
  <si>
    <t>Расчеты с бюджетом по НДС</t>
  </si>
  <si>
    <t>Изменение чистого оборотного капитала</t>
  </si>
  <si>
    <t>Денежный поток от операционной деятельности</t>
  </si>
  <si>
    <t>Денежный поток от инвестиционной деятельности</t>
  </si>
  <si>
    <t xml:space="preserve">Приложение 1 </t>
  </si>
  <si>
    <t>003-15-1-05.20-0044</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</si>
  <si>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(10) кВ в Архангельской области (140 т.у.)</t>
  </si>
  <si>
    <t>2020-2030 всего кол-во</t>
  </si>
  <si>
    <t>ВСЕГО тыс. руб.</t>
  </si>
  <si>
    <t>количество</t>
  </si>
  <si>
    <t>затраты</t>
  </si>
  <si>
    <t>ИПУ трехфазный 6-20 кВ, шт</t>
  </si>
  <si>
    <t>ТН на 3 фазы 6-20 кВ, шт.</t>
  </si>
  <si>
    <t>ТТ на 3 фазы 6-20 кВ, шт.</t>
  </si>
  <si>
    <t>ИТОГО</t>
  </si>
  <si>
    <t>ПИР (на весь ИП, в зависимости от общей суммы ИП по таблице П6)</t>
  </si>
  <si>
    <t>ВСЕГО с ПИР</t>
  </si>
  <si>
    <t>Проектные работы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</si>
</sst>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00"/>
    <numFmt numFmtId="165" formatCode="0.0000"/>
    <numFmt numFmtId="166" formatCode="#,##0.0"/>
    <numFmt numFmtId="167" formatCode="_-* #,##0.00\ _₽_-;\-* #,##0.00\ _₽_-;_-* &quot;-&quot;??\ _₽_-;_-@_-"/>
    <numFmt numFmtId="168" formatCode="0.0%"/>
    <numFmt numFmtId="169" formatCode="_-* #,##0\ _₽_-;\-* #,##0\ _₽_-;_-* &quot;-&quot;??\ _₽_-;_-@_-"/>
  </numFmts>
  <fonts count="3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b/>
      <sz val="12"/>
      <color rgb="FFFF0000"/>
      <name val="Times New Roman"/>
      <family val="1"/>
      <charset val="204"/>
    </font>
    <font>
      <sz val="11"/>
      <name val="Calibri"/>
      <family val="2"/>
      <charset val="204"/>
      <scheme val="minor"/>
    </font>
    <font>
      <sz val="12"/>
      <name val="Times New Roman"/>
      <family val="1"/>
      <charset val="204"/>
    </font>
    <font>
      <sz val="12"/>
      <color theme="0"/>
      <name val="Times New Roman"/>
      <family val="1"/>
      <charset val="204"/>
    </font>
    <font>
      <b/>
      <sz val="10"/>
      <color theme="0"/>
      <name val="Times New Roman"/>
      <family val="1"/>
      <charset val="204"/>
    </font>
    <font>
      <sz val="10"/>
      <color theme="0"/>
      <name val="Times New Roman"/>
      <family val="1"/>
      <charset val="204"/>
    </font>
    <font>
      <sz val="11"/>
      <color theme="0"/>
      <name val="Times New Roman"/>
      <family val="1"/>
      <charset val="204"/>
    </font>
    <font>
      <sz val="10"/>
      <color theme="1"/>
      <name val="Times New Roman"/>
      <family val="1"/>
      <charset val="204"/>
    </font>
    <font>
      <sz val="10"/>
      <name val="Times New Roman"/>
      <family val="1"/>
      <charset val="204"/>
    </font>
    <font>
      <sz val="10"/>
      <color rgb="FF1F497D"/>
      <name val="Times New Roman"/>
      <family val="1"/>
      <charset val="204"/>
    </font>
    <font>
      <b/>
      <sz val="10"/>
      <color theme="1"/>
      <name val="Times New Roman"/>
      <family val="1"/>
      <charset val="204"/>
    </font>
    <font>
      <b/>
      <sz val="11"/>
      <name val="Times New Roman"/>
      <family val="1"/>
      <charset val="204"/>
    </font>
    <font>
      <sz val="8"/>
      <color theme="1"/>
      <name val="Times New Roman"/>
      <family val="1"/>
      <charset val="204"/>
    </font>
    <font>
      <sz val="8"/>
      <color indexed="8"/>
      <name val="Times New Roman"/>
      <family val="1"/>
      <charset val="204"/>
    </font>
    <font>
      <b/>
      <sz val="8"/>
      <color theme="1"/>
      <name val="Times New Roman"/>
      <family val="1"/>
      <charset val="204"/>
    </font>
    <font>
      <sz val="8"/>
      <name val="Times New Roman"/>
      <family val="1"/>
      <charset val="204"/>
    </font>
    <font>
      <b/>
      <sz val="8"/>
      <name val="Times New Roman"/>
      <family val="1"/>
      <charset val="204"/>
    </font>
  </fonts>
  <fills count="8">
    <fill>
      <patternFill patternType="none"/>
    </fill>
    <fill>
      <patternFill patternType="gray125"/>
    </fill>
    <fill>
      <patternFill patternType="solid">
        <fgColor theme="2" tint="-0.499984740745262"/>
        <bgColor indexed="64"/>
      </patternFill>
    </fill>
    <fill>
      <patternFill patternType="solid">
        <fgColor theme="0" tint="-0.249977111117893"/>
        <bgColor indexed="64"/>
      </patternFill>
    </fill>
    <fill>
      <patternFill patternType="solid">
        <fgColor indexed="42"/>
        <bgColor indexed="64"/>
      </patternFill>
    </fill>
    <fill>
      <patternFill patternType="solid">
        <fgColor rgb="FF92D050"/>
        <bgColor indexed="64"/>
      </patternFill>
    </fill>
    <fill>
      <patternFill patternType="solid">
        <fgColor theme="0"/>
        <bgColor indexed="64"/>
      </patternFill>
    </fill>
    <fill>
      <patternFill patternType="solid">
        <fgColor theme="0" tint="-0.14999847407452621"/>
        <bgColor indexed="64"/>
      </patternFill>
    </fill>
  </fills>
  <borders count="6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right/>
      <top style="thin">
        <color auto="1"/>
      </top>
      <bottom style="thin">
        <color auto="1"/>
      </bottom>
      <diagonal/>
    </border>
    <border>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auto="1"/>
      </left>
      <right/>
      <top style="medium">
        <color indexed="64"/>
      </top>
      <bottom/>
      <diagonal/>
    </border>
    <border>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thin">
        <color indexed="64"/>
      </left>
      <right style="thin">
        <color indexed="64"/>
      </right>
      <top/>
      <bottom/>
      <diagonal/>
    </border>
    <border>
      <left style="thin">
        <color auto="1"/>
      </left>
      <right style="medium">
        <color indexed="64"/>
      </right>
      <top/>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diagonal/>
    </border>
    <border>
      <left/>
      <right style="thin">
        <color auto="1"/>
      </right>
      <top style="thin">
        <color auto="1"/>
      </top>
      <bottom/>
      <diagonal/>
    </border>
    <border>
      <left/>
      <right style="thin">
        <color auto="1"/>
      </right>
      <top style="thin">
        <color auto="1"/>
      </top>
      <bottom style="medium">
        <color indexed="64"/>
      </bottom>
      <diagonal/>
    </border>
    <border>
      <left style="medium">
        <color indexed="64"/>
      </left>
      <right style="medium">
        <color indexed="64"/>
      </right>
      <top style="thin">
        <color auto="1"/>
      </top>
      <bottom style="medium">
        <color indexed="64"/>
      </bottom>
      <diagonal/>
    </border>
    <border>
      <left style="medium">
        <color indexed="64"/>
      </left>
      <right/>
      <top style="medium">
        <color indexed="64"/>
      </top>
      <bottom style="medium">
        <color indexed="64"/>
      </bottom>
      <diagonal/>
    </border>
  </borders>
  <cellStyleXfs count="6">
    <xf numFmtId="0" fontId="0" fillId="0" borderId="0"/>
    <xf numFmtId="9" fontId="12" fillId="0" borderId="0" applyFont="0" applyFill="0" applyBorder="0" applyAlignment="0" applyProtection="0"/>
    <xf numFmtId="0" fontId="16" fillId="0" borderId="0"/>
    <xf numFmtId="167" fontId="12" fillId="0" borderId="0" applyFont="0" applyFill="0" applyBorder="0" applyAlignment="0" applyProtection="0"/>
    <xf numFmtId="0" fontId="12" fillId="0" borderId="0"/>
    <xf numFmtId="167" fontId="12" fillId="0" borderId="0" applyFont="0" applyFill="0" applyBorder="0" applyAlignment="0" applyProtection="0"/>
  </cellStyleXfs>
  <cellXfs count="21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0" fillId="2" borderId="0" xfId="0" applyFill="1"/>
    <xf numFmtId="0" fontId="14" fillId="0" borderId="24" xfId="0" applyFont="1" applyBorder="1"/>
    <xf numFmtId="0" fontId="0" fillId="2" borderId="0" xfId="0" applyFill="1" applyAlignment="1">
      <alignment horizontal="center"/>
    </xf>
    <xf numFmtId="0" fontId="0" fillId="0" borderId="0" xfId="0" applyAlignment="1">
      <alignment horizontal="center" vertical="center"/>
    </xf>
    <xf numFmtId="0" fontId="0" fillId="0" borderId="25" xfId="0" applyBorder="1" applyAlignment="1">
      <alignment horizontal="center" vertical="center"/>
    </xf>
    <xf numFmtId="165" fontId="0" fillId="0" borderId="25" xfId="0" applyNumberFormat="1" applyBorder="1" applyAlignment="1">
      <alignment horizontal="center" vertical="center"/>
    </xf>
    <xf numFmtId="165" fontId="15" fillId="0" borderId="25" xfId="0" applyNumberFormat="1" applyFont="1" applyBorder="1" applyAlignment="1">
      <alignment horizontal="center" vertical="center"/>
    </xf>
    <xf numFmtId="0" fontId="0" fillId="3" borderId="0" xfId="0" applyFill="1" applyAlignment="1">
      <alignment horizontal="center"/>
    </xf>
    <xf numFmtId="0" fontId="17" fillId="0" borderId="0" xfId="2" applyFont="1" applyFill="1"/>
    <xf numFmtId="0" fontId="18" fillId="2" borderId="25" xfId="2" applyFont="1" applyFill="1" applyBorder="1" applyAlignment="1">
      <alignment horizontal="center" vertical="center" wrapText="1"/>
    </xf>
    <xf numFmtId="0" fontId="19" fillId="0" borderId="25" xfId="2" applyFont="1" applyFill="1" applyBorder="1"/>
    <xf numFmtId="0" fontId="20" fillId="0" borderId="0" xfId="2" applyFont="1" applyFill="1"/>
    <xf numFmtId="0" fontId="16" fillId="0" borderId="0" xfId="2" applyFont="1" applyAlignment="1">
      <alignment horizontal="center" vertical="center"/>
    </xf>
    <xf numFmtId="0" fontId="21" fillId="0" borderId="26" xfId="0" applyFont="1" applyBorder="1" applyAlignment="1">
      <alignment horizontal="center" vertical="center" wrapText="1"/>
    </xf>
    <xf numFmtId="0" fontId="22" fillId="0" borderId="26" xfId="2" applyFont="1" applyBorder="1" applyAlignment="1">
      <alignment horizontal="center" vertical="center"/>
    </xf>
    <xf numFmtId="0" fontId="23" fillId="0" borderId="26" xfId="2" applyFont="1" applyFill="1" applyBorder="1" applyAlignment="1">
      <alignment horizontal="center" vertical="center" wrapText="1"/>
    </xf>
    <xf numFmtId="166" fontId="23" fillId="0" borderId="26" xfId="2" applyNumberFormat="1" applyFont="1" applyFill="1" applyBorder="1" applyAlignment="1">
      <alignment horizontal="center" vertical="center"/>
    </xf>
    <xf numFmtId="0" fontId="22" fillId="0" borderId="0" xfId="2" applyFont="1" applyAlignment="1">
      <alignment horizontal="center" vertical="center"/>
    </xf>
    <xf numFmtId="0" fontId="21" fillId="2" borderId="27" xfId="0" applyFont="1" applyFill="1" applyBorder="1" applyAlignment="1">
      <alignment horizontal="left" vertical="center"/>
    </xf>
    <xf numFmtId="0" fontId="21" fillId="2" borderId="28" xfId="0" applyFont="1" applyFill="1" applyBorder="1"/>
    <xf numFmtId="0" fontId="21" fillId="2" borderId="29" xfId="0" applyFont="1" applyFill="1" applyBorder="1"/>
    <xf numFmtId="0" fontId="21" fillId="2" borderId="30" xfId="0" applyFont="1" applyFill="1" applyBorder="1"/>
    <xf numFmtId="0" fontId="21" fillId="2" borderId="31" xfId="0" applyFont="1" applyFill="1" applyBorder="1"/>
    <xf numFmtId="0" fontId="21" fillId="0" borderId="32" xfId="0" applyFont="1" applyBorder="1" applyAlignment="1">
      <alignment horizontal="left" vertical="center"/>
    </xf>
    <xf numFmtId="0" fontId="22" fillId="0" borderId="33" xfId="2" applyFont="1" applyBorder="1" applyAlignment="1">
      <alignment horizontal="center" vertical="center"/>
    </xf>
    <xf numFmtId="0" fontId="22" fillId="0" borderId="33" xfId="2" applyFont="1" applyFill="1" applyBorder="1" applyAlignment="1">
      <alignment horizontal="center" vertical="center" wrapText="1"/>
    </xf>
    <xf numFmtId="166" fontId="22" fillId="0" borderId="33" xfId="2" applyNumberFormat="1" applyFont="1" applyFill="1" applyBorder="1" applyAlignment="1">
      <alignment horizontal="center" vertical="center"/>
    </xf>
    <xf numFmtId="0" fontId="21" fillId="0" borderId="34" xfId="0" applyFont="1" applyBorder="1" applyAlignment="1">
      <alignment horizontal="left" vertical="center" wrapText="1"/>
    </xf>
    <xf numFmtId="0" fontId="22" fillId="0" borderId="35" xfId="2" applyFont="1" applyBorder="1" applyAlignment="1">
      <alignment horizontal="center" vertical="center"/>
    </xf>
    <xf numFmtId="0" fontId="22" fillId="0" borderId="35" xfId="2" applyFont="1" applyFill="1" applyBorder="1" applyAlignment="1">
      <alignment horizontal="center" vertical="center" wrapText="1"/>
    </xf>
    <xf numFmtId="166" fontId="22" fillId="0" borderId="35" xfId="2" applyNumberFormat="1" applyFont="1" applyFill="1" applyBorder="1" applyAlignment="1">
      <alignment horizontal="center" vertical="center"/>
    </xf>
    <xf numFmtId="166" fontId="22" fillId="0" borderId="36" xfId="2" applyNumberFormat="1" applyFont="1" applyFill="1" applyBorder="1" applyAlignment="1">
      <alignment horizontal="center" vertical="center"/>
    </xf>
    <xf numFmtId="0" fontId="21" fillId="0" borderId="0" xfId="0" applyFont="1"/>
    <xf numFmtId="0" fontId="21" fillId="0" borderId="37" xfId="0" applyFont="1" applyBorder="1"/>
    <xf numFmtId="0" fontId="21" fillId="0" borderId="38" xfId="0" applyFont="1" applyBorder="1"/>
    <xf numFmtId="0" fontId="21" fillId="0" borderId="39" xfId="0" applyFont="1" applyBorder="1"/>
    <xf numFmtId="0" fontId="21" fillId="2" borderId="40" xfId="0" applyFont="1" applyFill="1" applyBorder="1" applyAlignment="1">
      <alignment horizontal="left" vertical="center"/>
    </xf>
    <xf numFmtId="0" fontId="21" fillId="2" borderId="41" xfId="0" applyFont="1" applyFill="1" applyBorder="1"/>
    <xf numFmtId="167" fontId="21" fillId="2" borderId="41" xfId="3" applyFont="1" applyFill="1" applyBorder="1"/>
    <xf numFmtId="167" fontId="21" fillId="2" borderId="42" xfId="3" applyFont="1" applyFill="1" applyBorder="1"/>
    <xf numFmtId="167" fontId="21" fillId="2" borderId="43" xfId="3" applyFont="1" applyFill="1" applyBorder="1"/>
    <xf numFmtId="0" fontId="21" fillId="0" borderId="44" xfId="0" applyFont="1" applyBorder="1"/>
    <xf numFmtId="0" fontId="21" fillId="0" borderId="25" xfId="0" applyFont="1" applyBorder="1"/>
    <xf numFmtId="167" fontId="21" fillId="0" borderId="25" xfId="3" applyFont="1" applyBorder="1"/>
    <xf numFmtId="167" fontId="21" fillId="0" borderId="45" xfId="3" applyFont="1" applyBorder="1"/>
    <xf numFmtId="168" fontId="22" fillId="4" borderId="25" xfId="1" applyNumberFormat="1" applyFont="1" applyFill="1" applyBorder="1" applyAlignment="1" applyProtection="1">
      <alignment vertical="center"/>
      <protection locked="0"/>
    </xf>
    <xf numFmtId="168" fontId="21" fillId="0" borderId="25" xfId="0" applyNumberFormat="1" applyFont="1" applyBorder="1"/>
    <xf numFmtId="168" fontId="21" fillId="0" borderId="45" xfId="0" applyNumberFormat="1" applyFont="1" applyBorder="1"/>
    <xf numFmtId="0" fontId="21" fillId="2" borderId="42" xfId="0" applyFont="1" applyFill="1" applyBorder="1"/>
    <xf numFmtId="0" fontId="21" fillId="2" borderId="43" xfId="0" applyFont="1" applyFill="1" applyBorder="1"/>
    <xf numFmtId="168" fontId="22" fillId="4" borderId="45" xfId="1" applyNumberFormat="1" applyFont="1" applyFill="1" applyBorder="1" applyAlignment="1" applyProtection="1">
      <alignment vertical="center"/>
      <protection locked="0"/>
    </xf>
    <xf numFmtId="0" fontId="21" fillId="0" borderId="34" xfId="0" applyFont="1" applyBorder="1"/>
    <xf numFmtId="0" fontId="21" fillId="0" borderId="35" xfId="0" applyFont="1" applyBorder="1"/>
    <xf numFmtId="167" fontId="21" fillId="0" borderId="35" xfId="3" applyFont="1" applyBorder="1"/>
    <xf numFmtId="167" fontId="21" fillId="0" borderId="36" xfId="3" applyFont="1" applyBorder="1"/>
    <xf numFmtId="0" fontId="21" fillId="2" borderId="46" xfId="0" applyFont="1" applyFill="1" applyBorder="1" applyAlignment="1">
      <alignment horizontal="left" vertical="center"/>
    </xf>
    <xf numFmtId="0" fontId="21" fillId="2" borderId="47" xfId="0" applyFont="1" applyFill="1" applyBorder="1"/>
    <xf numFmtId="167" fontId="21" fillId="2" borderId="47" xfId="3" applyFont="1" applyFill="1" applyBorder="1"/>
    <xf numFmtId="167" fontId="21" fillId="2" borderId="48" xfId="3" applyFont="1" applyFill="1" applyBorder="1"/>
    <xf numFmtId="167" fontId="21" fillId="0" borderId="25" xfId="0" applyNumberFormat="1" applyFont="1" applyBorder="1"/>
    <xf numFmtId="167" fontId="21" fillId="0" borderId="45" xfId="0" applyNumberFormat="1" applyFont="1" applyBorder="1"/>
    <xf numFmtId="167" fontId="21" fillId="0" borderId="35" xfId="0" applyNumberFormat="1" applyFont="1" applyBorder="1"/>
    <xf numFmtId="167" fontId="21" fillId="0" borderId="36" xfId="0" applyNumberFormat="1" applyFont="1" applyBorder="1"/>
    <xf numFmtId="167" fontId="0" fillId="5" borderId="0" xfId="0" applyNumberFormat="1" applyFill="1"/>
    <xf numFmtId="0" fontId="0" fillId="0" borderId="37" xfId="0" applyBorder="1"/>
    <xf numFmtId="0" fontId="0" fillId="0" borderId="38" xfId="0" applyBorder="1"/>
    <xf numFmtId="0" fontId="0" fillId="0" borderId="39" xfId="0" applyBorder="1"/>
    <xf numFmtId="0" fontId="0" fillId="0" borderId="0" xfId="0" applyBorder="1"/>
    <xf numFmtId="0" fontId="24" fillId="0" borderId="49" xfId="0" applyFont="1" applyBorder="1"/>
    <xf numFmtId="0" fontId="24" fillId="0" borderId="50" xfId="0" applyFont="1" applyBorder="1"/>
    <xf numFmtId="167" fontId="24" fillId="0" borderId="50" xfId="0" applyNumberFormat="1" applyFont="1" applyBorder="1"/>
    <xf numFmtId="167" fontId="24" fillId="0" borderId="51" xfId="0" applyNumberFormat="1" applyFont="1" applyBorder="1"/>
    <xf numFmtId="0" fontId="13" fillId="0" borderId="0" xfId="0" applyFont="1"/>
    <xf numFmtId="0" fontId="21" fillId="0" borderId="32" xfId="0" applyFont="1" applyBorder="1"/>
    <xf numFmtId="0" fontId="21" fillId="0" borderId="33" xfId="0" applyFont="1" applyBorder="1"/>
    <xf numFmtId="167" fontId="21" fillId="0" borderId="33" xfId="0" applyNumberFormat="1" applyFont="1" applyBorder="1"/>
    <xf numFmtId="167" fontId="21" fillId="0" borderId="52" xfId="0" applyNumberFormat="1" applyFont="1" applyBorder="1"/>
    <xf numFmtId="0" fontId="24" fillId="0" borderId="44" xfId="0" applyFont="1" applyBorder="1"/>
    <xf numFmtId="0" fontId="24" fillId="0" borderId="25" xfId="0" applyFont="1" applyBorder="1"/>
    <xf numFmtId="167" fontId="24" fillId="0" borderId="25" xfId="0" applyNumberFormat="1" applyFont="1" applyBorder="1"/>
    <xf numFmtId="167" fontId="24" fillId="0" borderId="45" xfId="0" applyNumberFormat="1" applyFont="1" applyBorder="1"/>
    <xf numFmtId="0" fontId="21" fillId="0" borderId="46" xfId="0" applyFont="1" applyBorder="1"/>
    <xf numFmtId="0" fontId="21" fillId="0" borderId="47" xfId="0" applyFont="1" applyBorder="1"/>
    <xf numFmtId="167" fontId="21" fillId="0" borderId="47" xfId="0" applyNumberFormat="1" applyFont="1" applyBorder="1"/>
    <xf numFmtId="167" fontId="21" fillId="0" borderId="48" xfId="0" applyNumberFormat="1" applyFont="1" applyBorder="1"/>
    <xf numFmtId="0" fontId="21" fillId="0" borderId="53" xfId="0" applyFont="1" applyBorder="1"/>
    <xf numFmtId="0" fontId="21" fillId="0" borderId="26" xfId="0" applyFont="1" applyBorder="1"/>
    <xf numFmtId="167" fontId="21" fillId="0" borderId="26" xfId="0" applyNumberFormat="1" applyFont="1" applyBorder="1"/>
    <xf numFmtId="167" fontId="21" fillId="0" borderId="54" xfId="0" applyNumberFormat="1" applyFont="1" applyBorder="1"/>
    <xf numFmtId="0" fontId="16" fillId="0" borderId="0" xfId="0" applyFont="1" applyFill="1" applyAlignment="1">
      <alignment vertical="center"/>
    </xf>
    <xf numFmtId="0" fontId="25" fillId="0" borderId="49" xfId="0" applyFont="1" applyFill="1" applyBorder="1" applyAlignment="1">
      <alignment horizontal="left" vertical="center"/>
    </xf>
    <xf numFmtId="0" fontId="21" fillId="0" borderId="50" xfId="0" applyFont="1" applyBorder="1"/>
    <xf numFmtId="167" fontId="21" fillId="0" borderId="50" xfId="0" applyNumberFormat="1" applyFont="1" applyBorder="1"/>
    <xf numFmtId="167" fontId="21" fillId="0" borderId="51" xfId="0" applyNumberFormat="1" applyFont="1" applyBorder="1"/>
    <xf numFmtId="167" fontId="0" fillId="0" borderId="0" xfId="0" applyNumberFormat="1"/>
    <xf numFmtId="0" fontId="26" fillId="0" borderId="0" xfId="4" applyFont="1"/>
    <xf numFmtId="169" fontId="26" fillId="0" borderId="0" xfId="5" applyNumberFormat="1" applyFont="1"/>
    <xf numFmtId="0" fontId="26" fillId="0" borderId="0" xfId="4" applyFont="1" applyAlignment="1">
      <alignment horizontal="center" wrapText="1"/>
    </xf>
    <xf numFmtId="0" fontId="26" fillId="0" borderId="0" xfId="4" applyFont="1" applyAlignment="1">
      <alignment horizontal="center"/>
    </xf>
    <xf numFmtId="169" fontId="26" fillId="0" borderId="0" xfId="5" applyNumberFormat="1" applyFont="1" applyAlignment="1">
      <alignment horizontal="center"/>
    </xf>
    <xf numFmtId="0" fontId="26" fillId="0" borderId="46" xfId="4" applyFont="1" applyBorder="1" applyAlignment="1">
      <alignment horizontal="center" vertical="center"/>
    </xf>
    <xf numFmtId="49" fontId="26" fillId="0" borderId="47" xfId="5" applyNumberFormat="1" applyFont="1" applyBorder="1" applyAlignment="1">
      <alignment horizontal="center" vertical="center"/>
    </xf>
    <xf numFmtId="49" fontId="26" fillId="0" borderId="55" xfId="5" applyNumberFormat="1" applyFont="1" applyBorder="1" applyAlignment="1">
      <alignment horizontal="center" vertical="center"/>
    </xf>
    <xf numFmtId="49" fontId="26" fillId="0" borderId="56" xfId="5" applyNumberFormat="1" applyFont="1" applyBorder="1" applyAlignment="1">
      <alignment horizontal="center" vertical="center"/>
    </xf>
    <xf numFmtId="169" fontId="26" fillId="0" borderId="57" xfId="5" applyNumberFormat="1" applyFont="1" applyBorder="1" applyAlignment="1">
      <alignment horizontal="center" vertical="center" wrapText="1"/>
    </xf>
    <xf numFmtId="0" fontId="26" fillId="0" borderId="58" xfId="4" applyFont="1" applyBorder="1" applyAlignment="1">
      <alignment horizontal="center" vertical="center" wrapText="1"/>
    </xf>
    <xf numFmtId="0" fontId="26" fillId="0" borderId="44" xfId="4" applyFont="1" applyBorder="1" applyAlignment="1">
      <alignment horizontal="center" vertical="center"/>
    </xf>
    <xf numFmtId="49" fontId="27" fillId="0" borderId="25" xfId="0" applyNumberFormat="1" applyFont="1" applyFill="1" applyBorder="1" applyAlignment="1" applyProtection="1">
      <alignment horizontal="center" vertical="center" wrapText="1"/>
    </xf>
    <xf numFmtId="169" fontId="26" fillId="0" borderId="59" xfId="5" applyNumberFormat="1" applyFont="1" applyBorder="1" applyAlignment="1">
      <alignment horizontal="center" vertical="center" wrapText="1"/>
    </xf>
    <xf numFmtId="0" fontId="26" fillId="0" borderId="60" xfId="4" applyFont="1" applyBorder="1" applyAlignment="1">
      <alignment horizontal="center" vertical="center" wrapText="1"/>
    </xf>
    <xf numFmtId="0" fontId="26" fillId="0" borderId="61" xfId="4" applyFont="1" applyBorder="1" applyAlignment="1">
      <alignment horizontal="left"/>
    </xf>
    <xf numFmtId="169" fontId="26" fillId="6" borderId="42" xfId="5" applyNumberFormat="1" applyFont="1" applyFill="1" applyBorder="1" applyAlignment="1">
      <alignment horizontal="center"/>
    </xf>
    <xf numFmtId="169" fontId="26" fillId="6" borderId="25" xfId="5" applyNumberFormat="1" applyFont="1" applyFill="1" applyBorder="1" applyAlignment="1">
      <alignment horizontal="center"/>
    </xf>
    <xf numFmtId="169" fontId="26" fillId="6" borderId="26" xfId="5" applyNumberFormat="1" applyFont="1" applyFill="1" applyBorder="1" applyAlignment="1">
      <alignment horizontal="center"/>
    </xf>
    <xf numFmtId="169" fontId="26" fillId="0" borderId="26" xfId="5" applyNumberFormat="1" applyFont="1" applyFill="1" applyBorder="1" applyAlignment="1">
      <alignment horizontal="center"/>
    </xf>
    <xf numFmtId="169" fontId="26" fillId="6" borderId="0" xfId="5" applyNumberFormat="1" applyFont="1" applyFill="1" applyBorder="1" applyAlignment="1">
      <alignment horizontal="center"/>
    </xf>
    <xf numFmtId="0" fontId="26" fillId="0" borderId="62" xfId="4" applyFont="1" applyBorder="1" applyAlignment="1">
      <alignment horizontal="left"/>
    </xf>
    <xf numFmtId="169" fontId="26" fillId="0" borderId="26" xfId="5" applyNumberFormat="1" applyFont="1" applyBorder="1" applyAlignment="1">
      <alignment horizontal="center"/>
    </xf>
    <xf numFmtId="169" fontId="26" fillId="6" borderId="63" xfId="5" applyNumberFormat="1" applyFont="1" applyFill="1" applyBorder="1" applyAlignment="1">
      <alignment horizontal="center"/>
    </xf>
    <xf numFmtId="0" fontId="26" fillId="0" borderId="53" xfId="4" applyFont="1" applyBorder="1" applyAlignment="1">
      <alignment horizontal="left"/>
    </xf>
    <xf numFmtId="169" fontId="26" fillId="0" borderId="26" xfId="4" applyNumberFormat="1" applyFont="1" applyBorder="1"/>
    <xf numFmtId="0" fontId="28" fillId="6" borderId="49" xfId="4" applyFont="1" applyFill="1" applyBorder="1" applyAlignment="1">
      <alignment horizontal="left"/>
    </xf>
    <xf numFmtId="169" fontId="26" fillId="6" borderId="50" xfId="5" applyNumberFormat="1" applyFont="1" applyFill="1" applyBorder="1" applyAlignment="1">
      <alignment horizontal="center"/>
    </xf>
    <xf numFmtId="169" fontId="26" fillId="0" borderId="51" xfId="4" applyNumberFormat="1" applyFont="1" applyFill="1" applyBorder="1"/>
    <xf numFmtId="169" fontId="29" fillId="0" borderId="64" xfId="5" applyNumberFormat="1" applyFont="1" applyBorder="1" applyAlignment="1">
      <alignment horizontal="center" wrapText="1"/>
    </xf>
    <xf numFmtId="169" fontId="29" fillId="0" borderId="26" xfId="5" applyNumberFormat="1" applyFont="1" applyBorder="1"/>
    <xf numFmtId="169" fontId="29" fillId="0" borderId="35" xfId="5" applyNumberFormat="1" applyFont="1" applyBorder="1" applyAlignment="1">
      <alignment horizontal="center"/>
    </xf>
    <xf numFmtId="169" fontId="29" fillId="0" borderId="35" xfId="5" applyNumberFormat="1" applyFont="1" applyFill="1" applyBorder="1" applyAlignment="1">
      <alignment horizontal="center"/>
    </xf>
    <xf numFmtId="0" fontId="29" fillId="0" borderId="0" xfId="4" applyFont="1"/>
    <xf numFmtId="0" fontId="30" fillId="7" borderId="65" xfId="4" applyFont="1" applyFill="1" applyBorder="1" applyAlignment="1">
      <alignment horizontal="left"/>
    </xf>
    <xf numFmtId="169" fontId="29" fillId="7" borderId="66" xfId="5" applyNumberFormat="1" applyFont="1" applyFill="1" applyBorder="1"/>
    <xf numFmtId="169" fontId="29" fillId="7" borderId="24" xfId="5" applyNumberFormat="1" applyFont="1" applyFill="1" applyBorder="1"/>
    <xf numFmtId="169" fontId="29" fillId="7" borderId="64" xfId="5" applyNumberFormat="1" applyFont="1" applyFill="1" applyBorder="1" applyAlignment="1">
      <alignment horizontal="center"/>
    </xf>
    <xf numFmtId="169" fontId="29" fillId="7" borderId="35" xfId="5" applyNumberFormat="1" applyFont="1" applyFill="1" applyBorder="1" applyAlignment="1">
      <alignment horizontal="center"/>
    </xf>
    <xf numFmtId="10" fontId="26" fillId="0" borderId="0" xfId="5" applyNumberFormat="1" applyFont="1"/>
    <xf numFmtId="167" fontId="26" fillId="0" borderId="0" xfId="4" applyNumberFormat="1" applyFont="1"/>
  </cellXfs>
  <cellStyles count="6">
    <cellStyle name="Обычный" xfId="0" builtinId="0"/>
    <cellStyle name="Обычный 2" xfId="2"/>
    <cellStyle name="Обычный 3 3" xfId="4"/>
    <cellStyle name="Процентный" xfId="1" builtinId="5"/>
    <cellStyle name="Финансовый 2" xfId="3"/>
    <cellStyle name="Финансовый 3 8" xfId="5"/>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2%20&#1055;&#1072;&#1087;&#1082;&#1080;%20&#1088;&#1072;&#1073;&#1086;&#1095;&#1080;&#1093;%20&#1075;&#1088;&#1091;&#1087;&#1087;/&#1044;&#1058;&#1069;/!%20&#1048;&#1085;&#1074;&#1077;&#1089;&#1090;&#1080;&#1094;&#1080;&#1086;&#1085;&#1085;&#1099;&#1077;%20&#1087;&#1088;&#1086;&#1075;&#1088;&#1072;&#1084;&#1084;&#1099;/&#1048;&#1055;&#1056;%202020/1_522-&#1060;&#1047;%20&#1052;&#1055;&#1048;%200,2-0,4/&#1055;&#1072;&#1089;&#1087;&#1086;&#1088;&#1090;%20&#1087;&#1088;&#1086;&#1077;&#1082;&#1090;&#1072;%20&#1087;&#1086;%20&#1060;&#1047;%20522%20003-15-1-05.20-0037.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Users/ANTONO~1/AppData/Local/Temp/AsudViewed/0900000386ea367c/&#1060;&#1054;&#1056;&#1052;&#1040;_2_&#1064;&#1040;&#1041;&#1051;&#1054;&#1053;_&#1053;&#1054;&#1042;&#1067;&#1045;_14.07.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2%20&#1055;&#1072;&#1087;&#1082;&#1080;%20&#1088;&#1072;&#1073;&#1086;&#1095;&#1080;&#1093;%20&#1075;&#1088;&#1091;&#1087;&#1087;/&#1044;&#1058;&#1069;/!%20&#1048;&#1085;&#1074;&#1077;&#1089;&#1090;&#1080;&#1094;&#1080;&#1086;&#1085;&#1085;&#1099;&#1077;%20&#1087;&#1088;&#1086;&#1075;&#1088;&#1072;&#1084;&#1084;&#1099;/&#1048;&#1055;&#1056;%202021/2021.01.19%202023-2025&#1075;&#1075;/003-15-1-05.20-0047/003-15-1-05.20-0047_&#1087;&#1072;&#1089;&#1087;&#1086;&#1088;&#109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U:\le\le\Resource\ECONOM\IZDERSKI\IZDPL200\UGO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arha4191\AppData\Local\Temp\Rar$DIa0.175\003-15-1-05.20-0044%20&#1087;&#1072;&#1089;&#1087;&#1086;&#1088;&#1090;%20&#1086;&#1090;%202023.02.03.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nov50402\AppData\Local\Temp\_tc\&#1056;&#1072;&#1089;&#1095;&#1077;&#1090;&#1099;%20&#1076;&#1083;&#1103;%20&#1087;&#1072;&#1089;&#1087;&#1086;&#1088;&#1090;&#1072;\000-63-1-03.21-4037_&#1056;&#1077;&#1082;.&#1055;&#1057;%20&#1056;&#1099;&#1096;&#1077;&#1074;&#1086;.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U:\Documents%20and%20Settings\klepikov_yg\&#1056;&#1072;&#1073;&#1086;&#1095;&#1080;&#1081;%20&#1089;&#1090;&#1086;&#1083;\Information%20blok.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mas\&#1044;&#1086;&#1082;&#1091;&#1084;&#1077;&#1085;&#1090;&#1099;%20&#1045;&#1048;&#1040;&#1057;\Documents%20and%20Settings\Administrator\Local%20Settings\Temporary%20Internet%20Files\Content.IE5\OZ4WAL3W\&#1088;&#1072;&#1089;&#1095;&#1077;&#1090;%20&#1089;&#1090;&#1088;&#1072;&#1085;&#109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U:\Documents%20and%20Settings\klepikov_yg\Local%20Settings\Temporary%20Internet%20Files\Content.Outlook\2UMNX8RJ\Information%20blo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инмодель"/>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26">
          <cell r="C26" t="str">
            <v>Архангельская область</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29">
          <cell r="O29">
            <v>114.55672567536001</v>
          </cell>
          <cell r="Q29">
            <v>139.19245542219352</v>
          </cell>
          <cell r="S29">
            <v>137.63272873106027</v>
          </cell>
          <cell r="U29">
            <v>150.97972765592542</v>
          </cell>
          <cell r="W29">
            <v>234.31201295295938</v>
          </cell>
        </row>
        <row r="30">
          <cell r="M30">
            <v>58.94965366200001</v>
          </cell>
        </row>
      </sheetData>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
      <sheetName val="2. паспорт  ТП "/>
      <sheetName val="3.1. паспорт Техсостояние ПС "/>
      <sheetName val="3.2 паспорт Техсостояние ЛЭП "/>
      <sheetName val="3.3 паспорт описание "/>
      <sheetName val="3.4. Паспорт надежность "/>
      <sheetName val="4. паспортбюджет "/>
      <sheetName val="5. анализ эконом эфф"/>
      <sheetName val="6.1. Паспорт сетевой график "/>
      <sheetName val="6.2. Паспорт фин осв ввод"/>
      <sheetName val="7. Паспорт отчет о закупке "/>
      <sheetName val="8. Общие сведения "/>
      <sheetName val="финмодель"/>
      <sheetName val="Приложение 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32">
          <cell r="V32">
            <v>8.190600000000002E-2</v>
          </cell>
          <cell r="AD32">
            <v>5.8714260000000014</v>
          </cell>
          <cell r="AH32">
            <v>9.2781920000000007</v>
          </cell>
          <cell r="AL32">
            <v>6.3164860000000003</v>
          </cell>
        </row>
      </sheetData>
      <sheetData sheetId="10" refreshError="1"/>
      <sheetData sheetId="11" refreshError="1"/>
      <sheetData sheetId="12"/>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рЭС"/>
      <sheetName val="Перегруппировка"/>
      <sheetName val="план 2000"/>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Справочник коды"/>
      <sheetName val="база подразделение"/>
      <sheetName val="база статьи затрат"/>
      <sheetName val="БД"/>
      <sheetName val="ID ПС"/>
      <sheetName val="Информ-я о регулируемой орг-и"/>
      <sheetName val="TOPLIWO"/>
      <sheetName val="Нормы325"/>
      <sheetName val="2018"/>
      <sheetName val="2019"/>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
      <sheetName val="2. паспорт  ТП "/>
      <sheetName val="3.1. паспорт Техсостояние ПС "/>
      <sheetName val="3.2 паспорт Техсостояние ЛЭП "/>
      <sheetName val="3.3 паспорт описание "/>
      <sheetName val="3.4. Паспорт надежность "/>
      <sheetName val="4. паспортбюджет "/>
      <sheetName val="5. анализ эконом эфф "/>
      <sheetName val="6.1. Паспорт сетевой график "/>
      <sheetName val="6.2. Паспорт фин осв ввод "/>
      <sheetName val="7. Паспорт отчет о закупке "/>
      <sheetName val="8. Общие сведения "/>
      <sheetName val="финмодель"/>
      <sheetName val="Приложение 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Содержание_расшир. формат"/>
      <sheetName val="Содержание_агрегир.формат"/>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ИНСТРУКЦИЯ ПО МЭППИНГУ"/>
      <sheetName val="Содержание - расшир.формат"/>
      <sheetName val="Содержание - агрегир. формат"/>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Наименование ЦФО"/>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 val="ФЭ модель"/>
      <sheetName val="ЧЭ"/>
      <sheetName val="ФЭМ ДЗО"/>
      <sheetName val="Проверка"/>
      <sheetName val="Архэнерго"/>
      <sheetName val="Вологдаэнерго"/>
      <sheetName val="Карелэнерго"/>
      <sheetName val="Колэнерго"/>
      <sheetName val="Комиэнерго"/>
      <sheetName val="Новгородэнерго"/>
      <sheetName val="Псковэнерго"/>
      <sheetName val="База распределения по ВД"/>
      <sheetName val="Выручка"/>
      <sheetName val="Себестоимость"/>
      <sheetName val="Коммерческие расходы"/>
      <sheetName val="Прочие доходы"/>
      <sheetName val="Прочие расходы"/>
      <sheetName val="Управленческие расходы"/>
      <sheetName val="Прибыли и убытки"/>
      <sheetName val="5.Ремонты_старый"/>
      <sheetName val="14 директива"/>
      <sheetName val="МРСК"/>
      <sheetName val="Филиал..."/>
      <sheetName val="ПАО &quot;Кубаньэнерго&quot;"/>
      <sheetName val="Филиал"/>
      <sheetName val="Под версию План"/>
      <sheetName val="Под версию Корр"/>
      <sheetName val="расчет дивид"/>
      <sheetName val="расчет дивид для РС"/>
      <sheetName val="БДДС 3 кв ПЭ "/>
      <sheetName val="КБП по ЦФО февр"/>
      <sheetName val="КБП по ЦФО"/>
      <sheetName val="КБП январь"/>
      <sheetName val="КБП февраль для БК"/>
      <sheetName val="П1_Исходная"/>
      <sheetName val="П2_Работы_2"/>
      <sheetName val="П2_Работы"/>
      <sheetName val="П3_Свод"/>
      <sheetName val="Справка"/>
      <sheetName val="Тарифы"/>
      <sheetName val="Расчетные коэффициенты"/>
      <sheetName val="Экономика"/>
      <sheetName val="Склад"/>
      <sheetName val="Сворачивание"/>
      <sheetName val="8_ОФР"/>
      <sheetName val="9 СМЕТА "/>
      <sheetName val="9.2. Прочие ДиР для ФАКТа"/>
      <sheetName val="10 БДР"/>
      <sheetName val="Р Смета нов ф_СВОД"/>
      <sheetName val="Р Смета нов ф_передача"/>
      <sheetName val="Р Смета нов ф_ТП"/>
      <sheetName val="Р Смета нов ф_СБЫТ"/>
      <sheetName val="Р Смета нов ф_прочие"/>
      <sheetName val="Р Смета нов ф_Коммер.расх"/>
      <sheetName val="Р ПДиР нов ф СВОД"/>
      <sheetName val="Р ПДиР нов СБЫТ"/>
      <sheetName val="Р ПДиР нов ТП"/>
      <sheetName val="Р ПДиР нов ПРочие"/>
      <sheetName val="Р ПДиР нов передача"/>
      <sheetName val="9 СМЕТА 25сч в Упр"/>
      <sheetName val="Р Смета нов ф_СВОД без25сч"/>
      <sheetName val="Р Смета нов ф_передача без25сч"/>
      <sheetName val="Смета_ТР_без25сч"/>
      <sheetName val="Смета_Прочие_без25сч"/>
      <sheetName val="9 СМЕТА 25сч"/>
      <sheetName val="СВОД_25 счет АУ БЭ"/>
      <sheetName val="25 счет АУ БЭ_передачаЭЭ"/>
      <sheetName val="25 счет АУ БЭ_ТР"/>
      <sheetName val="25 счет АУ БЭ_прочие"/>
      <sheetName val="Пени,Штрафы "/>
      <sheetName val="ППЛ"/>
      <sheetName val="УПЛ"/>
      <sheetName val="РСД"/>
      <sheetName val="РОО"/>
      <sheetName val="Возмещ.ущерба"/>
      <sheetName val="выбытие без дохода"/>
      <sheetName val="безвозмездОС"/>
      <sheetName val="прочие дох_расх"/>
      <sheetName val="соглаш по комп затрат"/>
      <sheetName val="Снижение_Ор_новый проект метод"/>
      <sheetName val="Расширенные ПДиР_янв.2019"/>
      <sheetName val="БДР_отчет_янв.-февр.2019"/>
      <sheetName val="9101_янв"/>
      <sheetName val="9102_янв"/>
      <sheetName val="Пени,штрафы"/>
      <sheetName val="КРП"/>
      <sheetName val=""/>
      <sheetName val="с ИА"/>
      <sheetName val="Полная справка РСТ"/>
      <sheetName val="Операционные расходы"/>
      <sheetName val="Полная справка РСТ (2)"/>
      <sheetName val="оpex 2019"/>
      <sheetName val="2019 БДДС"/>
      <sheetName val="Лист7"/>
      <sheetName val="11.2"/>
      <sheetName val="растогнутые 2015"/>
      <sheetName val="предыдущий год"/>
      <sheetName val="1 квартал"/>
      <sheetName val="2 квартал"/>
      <sheetName val="3 квартал"/>
      <sheetName val="4 квартал"/>
      <sheetName val="год"/>
      <sheetName val="план"/>
      <sheetName val="отклонение"/>
      <sheetName val="годы"/>
      <sheetName val="Приложение 2"/>
      <sheetName val="расчеты"/>
      <sheetName val="Формат ИПР"/>
      <sheetName val="Финансирование по источникам"/>
      <sheetName val="Квартал 2021"/>
      <sheetName val="Таб1.1"/>
      <sheetName val="уф-61"/>
      <sheetName val="Приложение 1"/>
      <sheetName val="MAIN GATE HOUSE"/>
    </sheetNames>
    <sheetDataSet>
      <sheetData sheetId="0">
        <row r="2">
          <cell r="A2">
            <v>0</v>
          </cell>
        </row>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0</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308.87059999999997</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308.87059999999997</v>
          </cell>
          <cell r="J64">
            <v>191.12940000000003</v>
          </cell>
          <cell r="K64">
            <v>0.6188008829587538</v>
          </cell>
          <cell r="N64">
            <v>0</v>
          </cell>
        </row>
        <row r="65">
          <cell r="C65">
            <v>0</v>
          </cell>
          <cell r="G65">
            <v>0</v>
          </cell>
        </row>
        <row r="66">
          <cell r="C66">
            <v>0</v>
          </cell>
          <cell r="D66" t="str">
            <v>(343) 216-17-60</v>
          </cell>
          <cell r="E66" t="str">
            <v>912-2300411</v>
          </cell>
          <cell r="F66">
            <v>0</v>
          </cell>
          <cell r="G66">
            <v>0</v>
          </cell>
          <cell r="H66">
            <v>204029.35235716437</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xml:space="preserve">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2">
          <cell r="A2">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ow r="4">
          <cell r="C4" t="str">
            <v>тыс. руб.</v>
          </cell>
        </row>
      </sheetData>
      <sheetData sheetId="155">
        <row r="4">
          <cell r="C4" t="str">
            <v>тыс. руб.</v>
          </cell>
        </row>
      </sheetData>
      <sheetData sheetId="156">
        <row r="4">
          <cell r="C4" t="str">
            <v>тыс. руб.</v>
          </cell>
        </row>
      </sheetData>
      <sheetData sheetId="157">
        <row r="4">
          <cell r="C4" t="str">
            <v>тыс. руб.</v>
          </cell>
        </row>
      </sheetData>
      <sheetData sheetId="158">
        <row r="4">
          <cell r="C4" t="str">
            <v>тыс. руб.</v>
          </cell>
        </row>
      </sheetData>
      <sheetData sheetId="159">
        <row r="4">
          <cell r="C4" t="str">
            <v>тыс. руб.</v>
          </cell>
        </row>
      </sheetData>
      <sheetData sheetId="160">
        <row r="4">
          <cell r="C4" t="str">
            <v>тыс. руб.</v>
          </cell>
        </row>
      </sheetData>
      <sheetData sheetId="161">
        <row r="4">
          <cell r="C4" t="str">
            <v>тыс. руб.</v>
          </cell>
        </row>
      </sheetData>
      <sheetData sheetId="162">
        <row r="4">
          <cell r="C4" t="str">
            <v>тыс. руб.</v>
          </cell>
        </row>
      </sheetData>
      <sheetData sheetId="163">
        <row r="4">
          <cell r="C4" t="str">
            <v>тыс. руб.</v>
          </cell>
        </row>
      </sheetData>
      <sheetData sheetId="164">
        <row r="4">
          <cell r="C4" t="str">
            <v>тыс. руб.</v>
          </cell>
        </row>
      </sheetData>
      <sheetData sheetId="165">
        <row r="4">
          <cell r="C4" t="str">
            <v>тыс. руб.</v>
          </cell>
        </row>
      </sheetData>
      <sheetData sheetId="166">
        <row r="4">
          <cell r="C4" t="str">
            <v>тыс. руб.</v>
          </cell>
        </row>
      </sheetData>
      <sheetData sheetId="167">
        <row r="4">
          <cell r="C4" t="str">
            <v>тыс. руб.</v>
          </cell>
        </row>
      </sheetData>
      <sheetData sheetId="168">
        <row r="4">
          <cell r="C4" t="str">
            <v>тыс. руб.</v>
          </cell>
        </row>
      </sheetData>
      <sheetData sheetId="169">
        <row r="4">
          <cell r="C4" t="str">
            <v>тыс. руб.</v>
          </cell>
        </row>
      </sheetData>
      <sheetData sheetId="170">
        <row r="4">
          <cell r="C4" t="str">
            <v>тыс. руб.</v>
          </cell>
        </row>
      </sheetData>
      <sheetData sheetId="171">
        <row r="4">
          <cell r="C4" t="str">
            <v>тыс. руб.</v>
          </cell>
        </row>
      </sheetData>
      <sheetData sheetId="172">
        <row r="4">
          <cell r="C4" t="str">
            <v>тыс. руб.</v>
          </cell>
        </row>
      </sheetData>
      <sheetData sheetId="173">
        <row r="4">
          <cell r="C4" t="str">
            <v>тыс. руб.</v>
          </cell>
        </row>
      </sheetData>
      <sheetData sheetId="174">
        <row r="4">
          <cell r="C4" t="str">
            <v>тыс. руб.</v>
          </cell>
        </row>
      </sheetData>
      <sheetData sheetId="175">
        <row r="4">
          <cell r="C4" t="str">
            <v>тыс. руб.</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ow r="4">
          <cell r="C4">
            <v>0</v>
          </cell>
        </row>
      </sheetData>
      <sheetData sheetId="188">
        <row r="4">
          <cell r="C4">
            <v>0</v>
          </cell>
        </row>
      </sheetData>
      <sheetData sheetId="189">
        <row r="4">
          <cell r="C4" t="str">
            <v>тыс. руб.</v>
          </cell>
        </row>
      </sheetData>
      <sheetData sheetId="190">
        <row r="4">
          <cell r="C4">
            <v>0</v>
          </cell>
        </row>
      </sheetData>
      <sheetData sheetId="191">
        <row r="4">
          <cell r="C4">
            <v>0</v>
          </cell>
        </row>
      </sheetData>
      <sheetData sheetId="192">
        <row r="4">
          <cell r="C4">
            <v>0</v>
          </cell>
        </row>
      </sheetData>
      <sheetData sheetId="193">
        <row r="4">
          <cell r="C4" t="str">
            <v>тыс. руб.</v>
          </cell>
        </row>
      </sheetData>
      <sheetData sheetId="194">
        <row r="4">
          <cell r="C4">
            <v>0</v>
          </cell>
        </row>
      </sheetData>
      <sheetData sheetId="195">
        <row r="4">
          <cell r="C4">
            <v>0</v>
          </cell>
        </row>
      </sheetData>
      <sheetData sheetId="196">
        <row r="4">
          <cell r="C4">
            <v>0</v>
          </cell>
        </row>
      </sheetData>
      <sheetData sheetId="197">
        <row r="4">
          <cell r="C4">
            <v>0</v>
          </cell>
        </row>
      </sheetData>
      <sheetData sheetId="198">
        <row r="4">
          <cell r="C4">
            <v>0</v>
          </cell>
        </row>
      </sheetData>
      <sheetData sheetId="199">
        <row r="4">
          <cell r="C4">
            <v>0</v>
          </cell>
        </row>
      </sheetData>
      <sheetData sheetId="200">
        <row r="4">
          <cell r="C4">
            <v>0</v>
          </cell>
        </row>
      </sheetData>
      <sheetData sheetId="201">
        <row r="4">
          <cell r="C4">
            <v>0</v>
          </cell>
        </row>
      </sheetData>
      <sheetData sheetId="202">
        <row r="4">
          <cell r="C4">
            <v>0</v>
          </cell>
        </row>
      </sheetData>
      <sheetData sheetId="203">
        <row r="4">
          <cell r="C4">
            <v>0</v>
          </cell>
        </row>
      </sheetData>
      <sheetData sheetId="204">
        <row r="4">
          <cell r="C4">
            <v>0</v>
          </cell>
        </row>
      </sheetData>
      <sheetData sheetId="205">
        <row r="4">
          <cell r="C4">
            <v>0</v>
          </cell>
        </row>
      </sheetData>
      <sheetData sheetId="206">
        <row r="4">
          <cell r="C4">
            <v>0</v>
          </cell>
        </row>
      </sheetData>
      <sheetData sheetId="207">
        <row r="4">
          <cell r="C4">
            <v>0</v>
          </cell>
        </row>
      </sheetData>
      <sheetData sheetId="208">
        <row r="4">
          <cell r="C4">
            <v>0</v>
          </cell>
        </row>
      </sheetData>
      <sheetData sheetId="209">
        <row r="4">
          <cell r="C4">
            <v>0</v>
          </cell>
        </row>
      </sheetData>
      <sheetData sheetId="210">
        <row r="4">
          <cell r="C4">
            <v>0</v>
          </cell>
        </row>
      </sheetData>
      <sheetData sheetId="211">
        <row r="4">
          <cell r="C4">
            <v>0</v>
          </cell>
        </row>
      </sheetData>
      <sheetData sheetId="212">
        <row r="4">
          <cell r="C4">
            <v>0</v>
          </cell>
        </row>
      </sheetData>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ow r="4">
          <cell r="C4">
            <v>0</v>
          </cell>
        </row>
      </sheetData>
      <sheetData sheetId="229">
        <row r="4">
          <cell r="C4">
            <v>0</v>
          </cell>
        </row>
      </sheetData>
      <sheetData sheetId="230">
        <row r="4">
          <cell r="C4">
            <v>0</v>
          </cell>
        </row>
      </sheetData>
      <sheetData sheetId="231">
        <row r="4">
          <cell r="C4" t="str">
            <v>Покупная электроэнергия</v>
          </cell>
        </row>
      </sheetData>
      <sheetData sheetId="232">
        <row r="4">
          <cell r="C4" t="str">
            <v>Покупная электроэнергия</v>
          </cell>
        </row>
      </sheetData>
      <sheetData sheetId="233">
        <row r="4">
          <cell r="C4">
            <v>0</v>
          </cell>
        </row>
      </sheetData>
      <sheetData sheetId="234">
        <row r="4">
          <cell r="C4">
            <v>0</v>
          </cell>
        </row>
      </sheetData>
      <sheetData sheetId="235">
        <row r="4">
          <cell r="C4">
            <v>0</v>
          </cell>
        </row>
      </sheetData>
      <sheetData sheetId="236">
        <row r="4">
          <cell r="C4">
            <v>0</v>
          </cell>
        </row>
      </sheetData>
      <sheetData sheetId="237">
        <row r="4">
          <cell r="C4" t="str">
            <v>Покупная электроэнергия</v>
          </cell>
        </row>
      </sheetData>
      <sheetData sheetId="238">
        <row r="4">
          <cell r="C4" t="str">
            <v>Покупная электроэнергия</v>
          </cell>
        </row>
      </sheetData>
      <sheetData sheetId="239">
        <row r="4">
          <cell r="C4" t="str">
            <v>Покупная электроэнергия</v>
          </cell>
        </row>
      </sheetData>
      <sheetData sheetId="240">
        <row r="4">
          <cell r="C4" t="str">
            <v>Покупная электроэнергия</v>
          </cell>
        </row>
      </sheetData>
      <sheetData sheetId="241">
        <row r="4">
          <cell r="C4">
            <v>0</v>
          </cell>
        </row>
      </sheetData>
      <sheetData sheetId="242">
        <row r="4">
          <cell r="C4">
            <v>0</v>
          </cell>
        </row>
      </sheetData>
      <sheetData sheetId="243">
        <row r="4">
          <cell r="C4">
            <v>0</v>
          </cell>
        </row>
      </sheetData>
      <sheetData sheetId="244">
        <row r="4">
          <cell r="C4">
            <v>0</v>
          </cell>
        </row>
      </sheetData>
      <sheetData sheetId="245">
        <row r="4">
          <cell r="C4">
            <v>0</v>
          </cell>
        </row>
      </sheetData>
      <sheetData sheetId="246">
        <row r="4">
          <cell r="C4" t="str">
            <v>Покупная электроэнергия</v>
          </cell>
        </row>
      </sheetData>
      <sheetData sheetId="247">
        <row r="4">
          <cell r="C4" t="str">
            <v>Покупная электроэнергия</v>
          </cell>
        </row>
      </sheetData>
      <sheetData sheetId="248">
        <row r="4">
          <cell r="C4">
            <v>0</v>
          </cell>
        </row>
      </sheetData>
      <sheetData sheetId="249">
        <row r="4">
          <cell r="C4">
            <v>0</v>
          </cell>
        </row>
      </sheetData>
      <sheetData sheetId="250">
        <row r="4">
          <cell r="C4">
            <v>0</v>
          </cell>
        </row>
      </sheetData>
      <sheetData sheetId="251">
        <row r="4">
          <cell r="C4">
            <v>0</v>
          </cell>
        </row>
      </sheetData>
      <sheetData sheetId="252">
        <row r="4">
          <cell r="C4" t="str">
            <v>Покупная электроэнергия</v>
          </cell>
        </row>
      </sheetData>
      <sheetData sheetId="253">
        <row r="4">
          <cell r="C4" t="str">
            <v>Покупная электроэнергия</v>
          </cell>
        </row>
      </sheetData>
      <sheetData sheetId="254">
        <row r="4">
          <cell r="C4" t="str">
            <v>Покупная электроэнергия</v>
          </cell>
        </row>
      </sheetData>
      <sheetData sheetId="255">
        <row r="4">
          <cell r="C4">
            <v>0</v>
          </cell>
        </row>
      </sheetData>
      <sheetData sheetId="256">
        <row r="4">
          <cell r="C4">
            <v>0</v>
          </cell>
        </row>
      </sheetData>
      <sheetData sheetId="257">
        <row r="4">
          <cell r="C4">
            <v>0</v>
          </cell>
        </row>
      </sheetData>
      <sheetData sheetId="258">
        <row r="4">
          <cell r="C4">
            <v>0</v>
          </cell>
        </row>
      </sheetData>
      <sheetData sheetId="259">
        <row r="4">
          <cell r="C4" t="str">
            <v>Покупная электроэнергия</v>
          </cell>
        </row>
      </sheetData>
      <sheetData sheetId="260">
        <row r="4">
          <cell r="C4">
            <v>0</v>
          </cell>
        </row>
      </sheetData>
      <sheetData sheetId="261">
        <row r="4">
          <cell r="C4" t="str">
            <v>Покупная электроэнергия</v>
          </cell>
        </row>
      </sheetData>
      <sheetData sheetId="262">
        <row r="4">
          <cell r="C4" t="str">
            <v>Покупная электроэнергия</v>
          </cell>
        </row>
      </sheetData>
      <sheetData sheetId="263">
        <row r="4">
          <cell r="C4">
            <v>0</v>
          </cell>
        </row>
      </sheetData>
      <sheetData sheetId="264">
        <row r="4">
          <cell r="C4">
            <v>0</v>
          </cell>
        </row>
      </sheetData>
      <sheetData sheetId="265">
        <row r="4">
          <cell r="C4">
            <v>0</v>
          </cell>
        </row>
      </sheetData>
      <sheetData sheetId="266">
        <row r="4">
          <cell r="C4">
            <v>0</v>
          </cell>
        </row>
      </sheetData>
      <sheetData sheetId="267">
        <row r="4">
          <cell r="C4" t="str">
            <v>Покупная электроэнергия</v>
          </cell>
        </row>
      </sheetData>
      <sheetData sheetId="268">
        <row r="4">
          <cell r="C4" t="str">
            <v>Покупная электроэнергия</v>
          </cell>
        </row>
      </sheetData>
      <sheetData sheetId="269">
        <row r="4">
          <cell r="C4" t="str">
            <v>Покупная электроэнергия</v>
          </cell>
        </row>
      </sheetData>
      <sheetData sheetId="270">
        <row r="4">
          <cell r="C4">
            <v>0</v>
          </cell>
        </row>
      </sheetData>
      <sheetData sheetId="271">
        <row r="4">
          <cell r="C4">
            <v>0</v>
          </cell>
        </row>
      </sheetData>
      <sheetData sheetId="272">
        <row r="4">
          <cell r="C4">
            <v>0</v>
          </cell>
        </row>
      </sheetData>
      <sheetData sheetId="273">
        <row r="4">
          <cell r="C4" t="str">
            <v>Покупная электроэнергия</v>
          </cell>
        </row>
      </sheetData>
      <sheetData sheetId="274">
        <row r="4">
          <cell r="C4">
            <v>0</v>
          </cell>
        </row>
      </sheetData>
      <sheetData sheetId="275">
        <row r="4">
          <cell r="C4" t="str">
            <v>Покупная электроэнергия</v>
          </cell>
        </row>
      </sheetData>
      <sheetData sheetId="276">
        <row r="4">
          <cell r="C4" t="str">
            <v>Покупная электроэнергия</v>
          </cell>
        </row>
      </sheetData>
      <sheetData sheetId="277">
        <row r="4">
          <cell r="C4">
            <v>0</v>
          </cell>
        </row>
      </sheetData>
      <sheetData sheetId="278">
        <row r="4">
          <cell r="C4">
            <v>0</v>
          </cell>
        </row>
      </sheetData>
      <sheetData sheetId="279">
        <row r="4">
          <cell r="C4">
            <v>0</v>
          </cell>
        </row>
      </sheetData>
      <sheetData sheetId="280">
        <row r="4">
          <cell r="C4">
            <v>0</v>
          </cell>
        </row>
      </sheetData>
      <sheetData sheetId="281">
        <row r="4">
          <cell r="C4" t="str">
            <v>Покупная электроэнергия</v>
          </cell>
        </row>
      </sheetData>
      <sheetData sheetId="282">
        <row r="4">
          <cell r="C4" t="str">
            <v>Покупная электроэнергия</v>
          </cell>
        </row>
      </sheetData>
      <sheetData sheetId="283">
        <row r="4">
          <cell r="C4" t="str">
            <v>Покупная электроэнергия</v>
          </cell>
        </row>
      </sheetData>
      <sheetData sheetId="284">
        <row r="4">
          <cell r="C4" t="str">
            <v>Покупная электроэнергия</v>
          </cell>
        </row>
      </sheetData>
      <sheetData sheetId="285">
        <row r="4">
          <cell r="C4">
            <v>0</v>
          </cell>
        </row>
      </sheetData>
      <sheetData sheetId="286">
        <row r="4">
          <cell r="C4">
            <v>0</v>
          </cell>
        </row>
      </sheetData>
      <sheetData sheetId="287">
        <row r="4">
          <cell r="C4">
            <v>0</v>
          </cell>
        </row>
      </sheetData>
      <sheetData sheetId="288">
        <row r="4">
          <cell r="C4">
            <v>0</v>
          </cell>
        </row>
      </sheetData>
      <sheetData sheetId="289">
        <row r="4">
          <cell r="C4" t="str">
            <v>Покупная электроэнергия</v>
          </cell>
        </row>
      </sheetData>
      <sheetData sheetId="290">
        <row r="4">
          <cell r="C4" t="str">
            <v>Покупная электроэнергия</v>
          </cell>
        </row>
      </sheetData>
      <sheetData sheetId="291">
        <row r="4">
          <cell r="C4" t="str">
            <v>Покупная электроэнергия</v>
          </cell>
        </row>
      </sheetData>
      <sheetData sheetId="292">
        <row r="4">
          <cell r="C4" t="str">
            <v>Покупная электроэнергия</v>
          </cell>
        </row>
      </sheetData>
      <sheetData sheetId="293">
        <row r="4">
          <cell r="C4">
            <v>0</v>
          </cell>
        </row>
      </sheetData>
      <sheetData sheetId="294">
        <row r="4">
          <cell r="C4">
            <v>0</v>
          </cell>
        </row>
      </sheetData>
      <sheetData sheetId="295">
        <row r="4">
          <cell r="C4">
            <v>0</v>
          </cell>
        </row>
      </sheetData>
      <sheetData sheetId="296">
        <row r="4">
          <cell r="C4">
            <v>0</v>
          </cell>
        </row>
      </sheetData>
      <sheetData sheetId="297">
        <row r="4">
          <cell r="C4" t="str">
            <v>Покупная электроэнергия</v>
          </cell>
        </row>
      </sheetData>
      <sheetData sheetId="298">
        <row r="4">
          <cell r="C4" t="str">
            <v>Покупная электроэнергия</v>
          </cell>
        </row>
      </sheetData>
      <sheetData sheetId="299">
        <row r="4">
          <cell r="C4" t="str">
            <v>Покупная электроэнергия</v>
          </cell>
        </row>
      </sheetData>
      <sheetData sheetId="300">
        <row r="4">
          <cell r="C4" t="str">
            <v>Покупная электроэнергия</v>
          </cell>
        </row>
      </sheetData>
      <sheetData sheetId="301">
        <row r="4">
          <cell r="C4">
            <v>0</v>
          </cell>
        </row>
      </sheetData>
      <sheetData sheetId="302">
        <row r="4">
          <cell r="C4">
            <v>0</v>
          </cell>
        </row>
      </sheetData>
      <sheetData sheetId="303">
        <row r="4">
          <cell r="C4" t="str">
            <v>Покупная электроэнергия</v>
          </cell>
        </row>
      </sheetData>
      <sheetData sheetId="304">
        <row r="4">
          <cell r="C4" t="str">
            <v>Покупная электроэнергия</v>
          </cell>
        </row>
      </sheetData>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ow r="4">
          <cell r="C4" t="str">
            <v>Гуджоян Дмитрий Олегович</v>
          </cell>
        </row>
      </sheetData>
      <sheetData sheetId="347">
        <row r="4">
          <cell r="C4">
            <v>0</v>
          </cell>
        </row>
      </sheetData>
      <sheetData sheetId="348">
        <row r="4">
          <cell r="C4">
            <v>0</v>
          </cell>
        </row>
      </sheetData>
      <sheetData sheetId="349">
        <row r="4">
          <cell r="C4">
            <v>0</v>
          </cell>
        </row>
      </sheetData>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ow r="4">
          <cell r="C4">
            <v>0</v>
          </cell>
        </row>
      </sheetData>
      <sheetData sheetId="364">
        <row r="4">
          <cell r="C4">
            <v>0</v>
          </cell>
        </row>
      </sheetData>
      <sheetData sheetId="365">
        <row r="4">
          <cell r="C4">
            <v>0</v>
          </cell>
        </row>
      </sheetData>
      <sheetData sheetId="366" refreshError="1"/>
      <sheetData sheetId="367">
        <row r="4">
          <cell r="C4">
            <v>0</v>
          </cell>
        </row>
      </sheetData>
      <sheetData sheetId="368">
        <row r="4">
          <cell r="C4">
            <v>0</v>
          </cell>
        </row>
      </sheetData>
      <sheetData sheetId="369">
        <row r="4">
          <cell r="C4">
            <v>0</v>
          </cell>
        </row>
      </sheetData>
      <sheetData sheetId="370">
        <row r="4">
          <cell r="C4">
            <v>0</v>
          </cell>
        </row>
      </sheetData>
      <sheetData sheetId="371">
        <row r="4">
          <cell r="C4">
            <v>0</v>
          </cell>
        </row>
      </sheetData>
      <sheetData sheetId="372">
        <row r="4">
          <cell r="C4">
            <v>0</v>
          </cell>
        </row>
      </sheetData>
      <sheetData sheetId="373">
        <row r="4">
          <cell r="C4">
            <v>0</v>
          </cell>
        </row>
      </sheetData>
      <sheetData sheetId="374">
        <row r="4">
          <cell r="C4">
            <v>0</v>
          </cell>
        </row>
      </sheetData>
      <sheetData sheetId="375" refreshError="1"/>
      <sheetData sheetId="376" refreshError="1"/>
      <sheetData sheetId="377" refreshError="1"/>
      <sheetData sheetId="378" refreshError="1"/>
      <sheetData sheetId="379" refreshError="1"/>
      <sheetData sheetId="380">
        <row r="4">
          <cell r="C4" t="str">
            <v xml:space="preserve"> - ввода в МКД</v>
          </cell>
        </row>
      </sheetData>
      <sheetData sheetId="381">
        <row r="4">
          <cell r="C4">
            <v>0</v>
          </cell>
        </row>
      </sheetData>
      <sheetData sheetId="382">
        <row r="4">
          <cell r="C4">
            <v>0</v>
          </cell>
        </row>
      </sheetData>
      <sheetData sheetId="383">
        <row r="4">
          <cell r="C4" t="str">
            <v xml:space="preserve"> - ввода в МКД</v>
          </cell>
        </row>
      </sheetData>
      <sheetData sheetId="384">
        <row r="4">
          <cell r="C4" t="str">
            <v xml:space="preserve"> - ввода в МКД</v>
          </cell>
        </row>
      </sheetData>
      <sheetData sheetId="385">
        <row r="4">
          <cell r="C4" t="str">
            <v xml:space="preserve"> - ввода в МКД</v>
          </cell>
        </row>
      </sheetData>
      <sheetData sheetId="386">
        <row r="4">
          <cell r="C4" t="str">
            <v xml:space="preserve"> - ввода в МКД</v>
          </cell>
        </row>
      </sheetData>
      <sheetData sheetId="387">
        <row r="4">
          <cell r="C4">
            <v>0</v>
          </cell>
        </row>
      </sheetData>
      <sheetData sheetId="388">
        <row r="4">
          <cell r="C4">
            <v>0</v>
          </cell>
        </row>
      </sheetData>
      <sheetData sheetId="389">
        <row r="4">
          <cell r="C4">
            <v>0</v>
          </cell>
        </row>
      </sheetData>
      <sheetData sheetId="390">
        <row r="4">
          <cell r="C4">
            <v>0</v>
          </cell>
        </row>
      </sheetData>
      <sheetData sheetId="391">
        <row r="4">
          <cell r="C4">
            <v>0</v>
          </cell>
        </row>
      </sheetData>
      <sheetData sheetId="392">
        <row r="4">
          <cell r="C4">
            <v>0</v>
          </cell>
        </row>
      </sheetData>
      <sheetData sheetId="393">
        <row r="4">
          <cell r="C4">
            <v>0</v>
          </cell>
        </row>
      </sheetData>
      <sheetData sheetId="394">
        <row r="4">
          <cell r="C4">
            <v>0</v>
          </cell>
        </row>
      </sheetData>
      <sheetData sheetId="395">
        <row r="4">
          <cell r="C4">
            <v>0</v>
          </cell>
        </row>
      </sheetData>
      <sheetData sheetId="396">
        <row r="4">
          <cell r="C4">
            <v>0</v>
          </cell>
        </row>
      </sheetData>
      <sheetData sheetId="397">
        <row r="4">
          <cell r="C4">
            <v>0</v>
          </cell>
        </row>
      </sheetData>
      <sheetData sheetId="398">
        <row r="4">
          <cell r="C4">
            <v>0</v>
          </cell>
        </row>
      </sheetData>
      <sheetData sheetId="399">
        <row r="4">
          <cell r="C4">
            <v>0</v>
          </cell>
        </row>
      </sheetData>
      <sheetData sheetId="400">
        <row r="4">
          <cell r="C4">
            <v>0</v>
          </cell>
        </row>
      </sheetData>
      <sheetData sheetId="401">
        <row r="4">
          <cell r="C4">
            <v>0</v>
          </cell>
        </row>
      </sheetData>
      <sheetData sheetId="402">
        <row r="4">
          <cell r="C4">
            <v>0</v>
          </cell>
        </row>
      </sheetData>
      <sheetData sheetId="403">
        <row r="4">
          <cell r="C4">
            <v>0</v>
          </cell>
        </row>
      </sheetData>
      <sheetData sheetId="404">
        <row r="4">
          <cell r="C4">
            <v>0</v>
          </cell>
        </row>
      </sheetData>
      <sheetData sheetId="405">
        <row r="4">
          <cell r="C4">
            <v>0</v>
          </cell>
        </row>
      </sheetData>
      <sheetData sheetId="406">
        <row r="4">
          <cell r="C4">
            <v>0</v>
          </cell>
        </row>
      </sheetData>
      <sheetData sheetId="407">
        <row r="4">
          <cell r="C4">
            <v>0</v>
          </cell>
        </row>
      </sheetData>
      <sheetData sheetId="408">
        <row r="4">
          <cell r="C4">
            <v>0</v>
          </cell>
        </row>
      </sheetData>
      <sheetData sheetId="409">
        <row r="4">
          <cell r="C4">
            <v>0</v>
          </cell>
        </row>
      </sheetData>
      <sheetData sheetId="410">
        <row r="4">
          <cell r="C4">
            <v>0</v>
          </cell>
        </row>
      </sheetData>
      <sheetData sheetId="411">
        <row r="4">
          <cell r="C4">
            <v>0</v>
          </cell>
        </row>
      </sheetData>
      <sheetData sheetId="412">
        <row r="4">
          <cell r="C4">
            <v>0</v>
          </cell>
        </row>
      </sheetData>
      <sheetData sheetId="413">
        <row r="4">
          <cell r="C4">
            <v>0</v>
          </cell>
        </row>
      </sheetData>
      <sheetData sheetId="414">
        <row r="4">
          <cell r="C4">
            <v>0</v>
          </cell>
        </row>
      </sheetData>
      <sheetData sheetId="415">
        <row r="4">
          <cell r="C4">
            <v>0</v>
          </cell>
        </row>
      </sheetData>
      <sheetData sheetId="416">
        <row r="4">
          <cell r="C4">
            <v>0</v>
          </cell>
        </row>
      </sheetData>
      <sheetData sheetId="417">
        <row r="4">
          <cell r="C4">
            <v>0</v>
          </cell>
        </row>
      </sheetData>
      <sheetData sheetId="418">
        <row r="4">
          <cell r="C4">
            <v>0</v>
          </cell>
        </row>
      </sheetData>
      <sheetData sheetId="419">
        <row r="4">
          <cell r="C4">
            <v>0</v>
          </cell>
        </row>
      </sheetData>
      <sheetData sheetId="420">
        <row r="4">
          <cell r="C4">
            <v>0</v>
          </cell>
        </row>
      </sheetData>
      <sheetData sheetId="421" refreshError="1"/>
      <sheetData sheetId="422" refreshError="1"/>
      <sheetData sheetId="423">
        <row r="4">
          <cell r="C4">
            <v>0</v>
          </cell>
        </row>
      </sheetData>
      <sheetData sheetId="424">
        <row r="4">
          <cell r="C4">
            <v>0</v>
          </cell>
        </row>
      </sheetData>
      <sheetData sheetId="425">
        <row r="4">
          <cell r="C4">
            <v>0</v>
          </cell>
        </row>
      </sheetData>
      <sheetData sheetId="426">
        <row r="4">
          <cell r="C4">
            <v>0</v>
          </cell>
        </row>
      </sheetData>
      <sheetData sheetId="427">
        <row r="4">
          <cell r="C4">
            <v>0</v>
          </cell>
        </row>
      </sheetData>
      <sheetData sheetId="428">
        <row r="4">
          <cell r="C4">
            <v>0</v>
          </cell>
        </row>
      </sheetData>
      <sheetData sheetId="429">
        <row r="4">
          <cell r="C4">
            <v>0</v>
          </cell>
        </row>
      </sheetData>
      <sheetData sheetId="430">
        <row r="4">
          <cell r="C4">
            <v>0</v>
          </cell>
        </row>
      </sheetData>
      <sheetData sheetId="431">
        <row r="4">
          <cell r="C4">
            <v>0</v>
          </cell>
        </row>
      </sheetData>
      <sheetData sheetId="432" refreshError="1"/>
      <sheetData sheetId="433">
        <row r="4">
          <cell r="C4">
            <v>0</v>
          </cell>
        </row>
      </sheetData>
      <sheetData sheetId="434" refreshError="1"/>
      <sheetData sheetId="435" refreshError="1"/>
      <sheetData sheetId="436" refreshError="1"/>
      <sheetData sheetId="437" refreshError="1"/>
      <sheetData sheetId="438" refreshError="1"/>
      <sheetData sheetId="439" refreshError="1"/>
      <sheetData sheetId="440">
        <row r="4">
          <cell r="C4">
            <v>0</v>
          </cell>
        </row>
      </sheetData>
      <sheetData sheetId="441" refreshError="1"/>
      <sheetData sheetId="442"/>
      <sheetData sheetId="443"/>
      <sheetData sheetId="444">
        <row r="5">
          <cell r="G5">
            <v>0</v>
          </cell>
        </row>
      </sheetData>
      <sheetData sheetId="445"/>
      <sheetData sheetId="446"/>
      <sheetData sheetId="447"/>
      <sheetData sheetId="448"/>
      <sheetData sheetId="449"/>
      <sheetData sheetId="450"/>
      <sheetData sheetId="451" refreshError="1"/>
      <sheetData sheetId="452" refreshError="1"/>
      <sheetData sheetId="453">
        <row r="4">
          <cell r="C4" t="str">
            <v>Приказом Минэнерго России от 15.11.2019 г. №8@</v>
          </cell>
        </row>
      </sheetData>
      <sheetData sheetId="454"/>
      <sheetData sheetId="455"/>
      <sheetData sheetId="456" refreshError="1"/>
      <sheetData sheetId="457" refreshError="1"/>
      <sheetData sheetId="458">
        <row r="4">
          <cell r="C4">
            <v>0</v>
          </cell>
        </row>
      </sheetData>
      <sheetData sheetId="45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ариф покупки"/>
      <sheetName val="Сети - предложение ФСТ"/>
      <sheetName val="Расчет страны"/>
      <sheetName val="Лист1"/>
      <sheetName val="Лист3"/>
      <sheetName val="FST5"/>
      <sheetName val="2008 -2010"/>
      <sheetName val="Регионы"/>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УФ-61"/>
      <sheetName val="clone"/>
      <sheetName val="Свод по регионам"/>
      <sheetName val="Заголовок"/>
      <sheetName val="TEHSHEET"/>
      <sheetName val="Баланс энергии"/>
      <sheetName val="УПХ"/>
      <sheetName val="УНПХ"/>
      <sheetName val="Транспортн"/>
      <sheetName val="Баланс мощности"/>
      <sheetName val="Страхов"/>
      <sheetName val=" КВЛ 11"/>
      <sheetName val="НВВ общая"/>
      <sheetName val="амортизация по уровням напряжен"/>
      <sheetName val="П.1.16. оплата труда ОПР"/>
      <sheetName val="материалы"/>
      <sheetName val="Ремонты 11"/>
      <sheetName val="Сводная ремонт"/>
      <sheetName val="Пл за Зем"/>
      <sheetName val="ОТ и ТБ"/>
      <sheetName val="Аренда им"/>
      <sheetName val="Команд"/>
      <sheetName val="Обуч"/>
      <sheetName val="Др проч"/>
      <sheetName val="Услуги банков"/>
      <sheetName val="Н на Им"/>
      <sheetName val="др внереал расходы"/>
      <sheetName val="соц характер"/>
      <sheetName val="П2.1 на 01.01.2011"/>
      <sheetName val="П.1.18. Калькуляция"/>
      <sheetName val="П.1.21 Прибыль"/>
      <sheetName val="П1.24"/>
      <sheetName val="П1.25"/>
      <sheetName val="П.1.17"/>
      <sheetName val="численность"/>
      <sheetName val=" НВВ передача"/>
      <sheetName val="Справочники"/>
      <sheetName val="29"/>
      <sheetName val="20"/>
      <sheetName val="21"/>
      <sheetName val="23"/>
      <sheetName val="25"/>
      <sheetName val="26"/>
      <sheetName val="27"/>
      <sheetName val="28"/>
      <sheetName val="19"/>
      <sheetName val="22"/>
      <sheetName val="24"/>
      <sheetName val="16"/>
      <sheetName val="17"/>
      <sheetName val="4"/>
      <sheetName val="5"/>
      <sheetName val="Ф-1 (для АО-энерго)"/>
      <sheetName val="Ф-2 (для АО-энерго)"/>
      <sheetName val="перекрестка"/>
      <sheetName val="Тариф_покупки"/>
      <sheetName val="Сети_-_предложение_ФСТ"/>
      <sheetName val="Расчет_страны"/>
      <sheetName val="2008_-2010"/>
      <sheetName val="Производство_электроэнергии"/>
      <sheetName val="Т19_1"/>
      <sheetName val="Свод_по_регионам"/>
      <sheetName val="Баланс_энергии"/>
      <sheetName val="Баланс_мощности"/>
      <sheetName val="_КВЛ_11"/>
      <sheetName val="НВВ_общая"/>
      <sheetName val="амортизация_по_уровням_напряжен"/>
      <sheetName val="П_1_16__оплата_труда_ОПР"/>
      <sheetName val="Ремонты_11"/>
      <sheetName val="Сводная_ремонт"/>
      <sheetName val="Пл_за_Зем"/>
      <sheetName val="ОТ_и_ТБ"/>
      <sheetName val="Аренда_им"/>
      <sheetName val="Др_проч"/>
      <sheetName val="Услуги_банков"/>
      <sheetName val="Н_на_Им"/>
      <sheetName val="др_внереал_расходы"/>
      <sheetName val="соц_характер"/>
      <sheetName val="П2_1_на_01_01_2011"/>
      <sheetName val="П_1_18__Калькуляция"/>
      <sheetName val="П_1_21_Прибыль"/>
      <sheetName val="П1_24"/>
      <sheetName val="П1_25"/>
      <sheetName val="П_1_17"/>
      <sheetName val="_НВВ_передача"/>
      <sheetName val="Ф-1_(для_АО-энерго)"/>
      <sheetName val="Ф-2_(для_АО-энерго)"/>
      <sheetName val="База"/>
      <sheetName val="Контроль"/>
      <sheetName val="18.2"/>
      <sheetName val="6"/>
      <sheetName val="17.1"/>
      <sheetName val="15"/>
      <sheetName val="2.3"/>
      <sheetName val="P2.1"/>
      <sheetName val="Москва"/>
      <sheetName val="Сводка - лизинг"/>
      <sheetName val="SET"/>
      <sheetName val="2006"/>
      <sheetName val="ФБР"/>
      <sheetName val="топография"/>
      <sheetName val="14б дпн отчет"/>
      <sheetName val="16а сводный анализ"/>
      <sheetName val="Таб1.1"/>
      <sheetName val="Список"/>
      <sheetName val="иртышская"/>
      <sheetName val="таврическая"/>
      <sheetName val="сибирь"/>
      <sheetName val="Доходы от эл. и теплоэнергии"/>
      <sheetName val="MTO REV.0"/>
      <sheetName val="Поставщики и субподрядчики"/>
      <sheetName val="fes"/>
      <sheetName val="Тариф_покупки1"/>
      <sheetName val="Сети_-_предложение_ФСТ1"/>
      <sheetName val="Расчет_страны1"/>
      <sheetName val="2008_-20101"/>
      <sheetName val="Производство_электроэнергии1"/>
      <sheetName val="Т19_11"/>
      <sheetName val="Свод_по_регионам1"/>
      <sheetName val="Баланс_энергии1"/>
      <sheetName val="Баланс_мощности1"/>
      <sheetName val="_КВЛ_111"/>
      <sheetName val="НВВ_общая1"/>
      <sheetName val="амортизация_по_уровням_напряже1"/>
      <sheetName val="П_1_16__оплата_труда_ОПР1"/>
      <sheetName val="Ремонты_111"/>
      <sheetName val="Сводная_ремонт1"/>
      <sheetName val="Пл_за_Зем1"/>
      <sheetName val="ОТ_и_ТБ1"/>
      <sheetName val="Аренда_им1"/>
      <sheetName val="Др_проч1"/>
      <sheetName val="Услуги_банков1"/>
      <sheetName val="Н_на_Им1"/>
      <sheetName val="др_внереал_расходы1"/>
      <sheetName val="соц_характер1"/>
      <sheetName val="П2_1_на_01_01_20111"/>
      <sheetName val="П_1_18__Калькуляция1"/>
      <sheetName val="П_1_21_Прибыль1"/>
      <sheetName val="П1_241"/>
      <sheetName val="П1_251"/>
      <sheetName val="П_1_171"/>
      <sheetName val="_НВВ_передача1"/>
      <sheetName val="Ф-1_(для_АО-энерго)1"/>
      <sheetName val="Ф-2_(для_АО-энерго)1"/>
      <sheetName val="18_2"/>
      <sheetName val="17_1"/>
      <sheetName val="2_3"/>
      <sheetName val="P2_1"/>
      <sheetName val="Сводка_-_лизинг"/>
      <sheetName val="14б_дпн_отчет"/>
      <sheetName val="16а_сводный_анализ"/>
      <sheetName val="Таб1_1"/>
      <sheetName val="Доходы_от_эл__и_теплоэнергии"/>
      <sheetName val="MTO_REV_0"/>
      <sheetName val="Поставщики_и_субподрядчики"/>
      <sheetName val="ФЭ модель"/>
      <sheetName val="Options"/>
      <sheetName val="альт"/>
      <sheetName val="Language"/>
    </sheetNames>
    <sheetDataSet>
      <sheetData sheetId="0" refreshError="1">
        <row r="8">
          <cell r="G8">
            <v>12550382.6187</v>
          </cell>
          <cell r="W8">
            <v>772.50149999999996</v>
          </cell>
        </row>
        <row r="9">
          <cell r="W9">
            <v>728.48590000000002</v>
          </cell>
        </row>
        <row r="10">
          <cell r="W10">
            <v>705.4579</v>
          </cell>
        </row>
        <row r="11">
          <cell r="W11">
            <v>727.90920000000006</v>
          </cell>
        </row>
        <row r="12">
          <cell r="W12">
            <v>849.44190000000003</v>
          </cell>
        </row>
        <row r="13">
          <cell r="W13">
            <v>605.33299999999997</v>
          </cell>
        </row>
        <row r="14">
          <cell r="W14">
            <v>733.29650000000004</v>
          </cell>
        </row>
        <row r="15">
          <cell r="W15">
            <v>665.01980000000003</v>
          </cell>
        </row>
        <row r="16">
          <cell r="W16">
            <v>754.99030000000005</v>
          </cell>
        </row>
        <row r="17">
          <cell r="W17">
            <v>687.71609999999998</v>
          </cell>
        </row>
        <row r="18">
          <cell r="W18">
            <v>665.59</v>
          </cell>
        </row>
        <row r="19">
          <cell r="W19">
            <v>687.75660000000005</v>
          </cell>
        </row>
        <row r="20">
          <cell r="W20">
            <v>721.82320000000004</v>
          </cell>
        </row>
        <row r="21">
          <cell r="W21">
            <v>763.3193</v>
          </cell>
        </row>
        <row r="22">
          <cell r="W22">
            <v>686.88329999999996</v>
          </cell>
        </row>
        <row r="23">
          <cell r="W23">
            <v>808.98209999999995</v>
          </cell>
        </row>
        <row r="24">
          <cell r="W24">
            <v>809.9162</v>
          </cell>
        </row>
        <row r="25">
          <cell r="W25">
            <v>764.40449999999998</v>
          </cell>
        </row>
        <row r="27">
          <cell r="G27">
            <v>7627900.5129000004</v>
          </cell>
          <cell r="H27">
            <v>7627900.5129000004</v>
          </cell>
          <cell r="I27">
            <v>686164.51309999998</v>
          </cell>
          <cell r="J27">
            <v>0</v>
          </cell>
          <cell r="K27">
            <v>686164.51309999998</v>
          </cell>
          <cell r="L27">
            <v>94248.472800000003</v>
          </cell>
          <cell r="M27">
            <v>2098.3134</v>
          </cell>
          <cell r="N27">
            <v>589817.72690000001</v>
          </cell>
          <cell r="O27">
            <v>2069061.3176</v>
          </cell>
          <cell r="P27">
            <v>1511531.148</v>
          </cell>
          <cell r="Q27">
            <v>557530.16960000002</v>
          </cell>
          <cell r="R27">
            <v>0</v>
          </cell>
          <cell r="S27">
            <v>0</v>
          </cell>
          <cell r="T27">
            <v>0</v>
          </cell>
          <cell r="U27">
            <v>4872674.6821999997</v>
          </cell>
          <cell r="V27">
            <v>581.28440000000001</v>
          </cell>
          <cell r="W27">
            <v>523.62189999999998</v>
          </cell>
          <cell r="X27">
            <v>7370.43</v>
          </cell>
          <cell r="Y27">
            <v>8382.6</v>
          </cell>
          <cell r="Z27">
            <v>8043.79</v>
          </cell>
          <cell r="AA27">
            <v>336</v>
          </cell>
        </row>
        <row r="28">
          <cell r="G28">
            <v>11750202.856000001</v>
          </cell>
          <cell r="H28">
            <v>11750202.856000001</v>
          </cell>
          <cell r="I28">
            <v>3158675.5356000001</v>
          </cell>
          <cell r="J28">
            <v>2812616.17</v>
          </cell>
          <cell r="K28">
            <v>407444.63559999998</v>
          </cell>
          <cell r="L28">
            <v>69196.201199999996</v>
          </cell>
          <cell r="M28">
            <v>1014.5513</v>
          </cell>
          <cell r="N28">
            <v>337233.88309999998</v>
          </cell>
          <cell r="O28">
            <v>6215480.0246000001</v>
          </cell>
          <cell r="P28">
            <v>1747846</v>
          </cell>
          <cell r="Q28">
            <v>189720</v>
          </cell>
          <cell r="R28">
            <v>4277914.0246000001</v>
          </cell>
          <cell r="S28">
            <v>0</v>
          </cell>
          <cell r="T28">
            <v>0</v>
          </cell>
          <cell r="U28">
            <v>2376047.2958</v>
          </cell>
          <cell r="V28">
            <v>764.78930000000003</v>
          </cell>
          <cell r="W28">
            <v>698.95429999999999</v>
          </cell>
          <cell r="X28">
            <v>4972.2</v>
          </cell>
          <cell r="Y28">
            <v>3106.8</v>
          </cell>
          <cell r="Z28">
            <v>2856.39</v>
          </cell>
          <cell r="AA28">
            <v>250.77</v>
          </cell>
        </row>
        <row r="29">
          <cell r="G29">
            <v>6145206.9338999996</v>
          </cell>
          <cell r="H29">
            <v>6145206.9338999996</v>
          </cell>
          <cell r="I29">
            <v>2944358.7985</v>
          </cell>
          <cell r="J29">
            <v>2793698.49</v>
          </cell>
          <cell r="K29">
            <v>201971.67850000001</v>
          </cell>
          <cell r="L29">
            <v>49331.108399999997</v>
          </cell>
          <cell r="M29">
            <v>510.33440000000002</v>
          </cell>
          <cell r="N29">
            <v>152130.23569999999</v>
          </cell>
          <cell r="O29">
            <v>1992163.0453000001</v>
          </cell>
          <cell r="P29">
            <v>1650559.5373</v>
          </cell>
          <cell r="Q29">
            <v>341603.50799999997</v>
          </cell>
          <cell r="R29">
            <v>0</v>
          </cell>
          <cell r="S29">
            <v>0</v>
          </cell>
          <cell r="T29">
            <v>0</v>
          </cell>
          <cell r="U29">
            <v>1208685.0900999999</v>
          </cell>
          <cell r="V29">
            <v>1260.8858</v>
          </cell>
          <cell r="W29">
            <v>1123.1703</v>
          </cell>
          <cell r="X29">
            <v>3426.8</v>
          </cell>
          <cell r="Y29">
            <v>958.6</v>
          </cell>
          <cell r="Z29">
            <v>911.6</v>
          </cell>
          <cell r="AA29">
            <v>158.69999999999999</v>
          </cell>
        </row>
        <row r="30">
          <cell r="I30">
            <v>0</v>
          </cell>
          <cell r="K30">
            <v>0</v>
          </cell>
          <cell r="L30">
            <v>0</v>
          </cell>
          <cell r="M30">
            <v>0</v>
          </cell>
          <cell r="N30">
            <v>0</v>
          </cell>
          <cell r="O30">
            <v>0</v>
          </cell>
          <cell r="Q30">
            <v>0</v>
          </cell>
          <cell r="R30">
            <v>0</v>
          </cell>
          <cell r="S30">
            <v>0</v>
          </cell>
          <cell r="T30">
            <v>0</v>
          </cell>
          <cell r="U30">
            <v>0</v>
          </cell>
          <cell r="Y30">
            <v>0</v>
          </cell>
        </row>
        <row r="31">
          <cell r="G31">
            <v>12648932.0546</v>
          </cell>
          <cell r="H31">
            <v>12648932.0546</v>
          </cell>
          <cell r="I31">
            <v>785484.85719999997</v>
          </cell>
          <cell r="J31">
            <v>0</v>
          </cell>
          <cell r="K31">
            <v>785484.85719999997</v>
          </cell>
          <cell r="L31">
            <v>114358.7736</v>
          </cell>
          <cell r="M31">
            <v>3597.8119999999999</v>
          </cell>
          <cell r="N31">
            <v>667528.27159999998</v>
          </cell>
          <cell r="O31">
            <v>3410719.4862000002</v>
          </cell>
          <cell r="P31">
            <v>2433920.3103999998</v>
          </cell>
          <cell r="Q31">
            <v>353427.18699999998</v>
          </cell>
          <cell r="R31">
            <v>623371.98880000005</v>
          </cell>
          <cell r="S31">
            <v>0</v>
          </cell>
          <cell r="T31">
            <v>0</v>
          </cell>
          <cell r="U31">
            <v>8452727.7112000007</v>
          </cell>
          <cell r="V31">
            <v>875.678</v>
          </cell>
          <cell r="W31">
            <v>813.78819999999996</v>
          </cell>
          <cell r="X31">
            <v>9045</v>
          </cell>
          <cell r="Y31">
            <v>9652.7811999999994</v>
          </cell>
          <cell r="Z31">
            <v>9671.39</v>
          </cell>
          <cell r="AA31">
            <v>375</v>
          </cell>
        </row>
        <row r="32">
          <cell r="G32">
            <v>4184320.9545</v>
          </cell>
          <cell r="H32">
            <v>4184320.9545</v>
          </cell>
          <cell r="I32">
            <v>218411.3714</v>
          </cell>
          <cell r="J32">
            <v>0</v>
          </cell>
          <cell r="K32">
            <v>218411.3714</v>
          </cell>
          <cell r="L32">
            <v>40735.725599999998</v>
          </cell>
          <cell r="M32">
            <v>1239.4861000000001</v>
          </cell>
          <cell r="N32">
            <v>176436.15969999999</v>
          </cell>
          <cell r="O32">
            <v>1133799.7376999999</v>
          </cell>
          <cell r="P32">
            <v>643225</v>
          </cell>
          <cell r="Q32">
            <v>0</v>
          </cell>
          <cell r="R32">
            <v>1133799.7376999999</v>
          </cell>
          <cell r="S32">
            <v>0</v>
          </cell>
          <cell r="T32">
            <v>-643225</v>
          </cell>
          <cell r="U32">
            <v>2832109.8454</v>
          </cell>
          <cell r="V32">
            <v>809.86839999999995</v>
          </cell>
          <cell r="W32">
            <v>760.3415</v>
          </cell>
          <cell r="X32">
            <v>2862.38</v>
          </cell>
          <cell r="Y32">
            <v>3497</v>
          </cell>
          <cell r="Z32">
            <v>3454.1</v>
          </cell>
          <cell r="AA32">
            <v>84</v>
          </cell>
        </row>
        <row r="33">
          <cell r="G33">
            <v>12099573.374199999</v>
          </cell>
          <cell r="H33">
            <v>12099573.374199999</v>
          </cell>
          <cell r="I33">
            <v>978022.80429999996</v>
          </cell>
          <cell r="J33">
            <v>0</v>
          </cell>
          <cell r="K33">
            <v>978022.80429999996</v>
          </cell>
          <cell r="L33">
            <v>135090.26800000001</v>
          </cell>
          <cell r="M33">
            <v>2886.5605</v>
          </cell>
          <cell r="N33">
            <v>840045.97580000001</v>
          </cell>
          <cell r="O33">
            <v>3615769.8002999998</v>
          </cell>
          <cell r="P33">
            <v>3098728.7455000002</v>
          </cell>
          <cell r="Q33">
            <v>517041.05479999998</v>
          </cell>
          <cell r="R33">
            <v>0</v>
          </cell>
          <cell r="S33">
            <v>0</v>
          </cell>
          <cell r="T33">
            <v>0</v>
          </cell>
          <cell r="U33">
            <v>7505780.7696000002</v>
          </cell>
          <cell r="V33">
            <v>599.54160000000002</v>
          </cell>
          <cell r="W33">
            <v>604.06709999999998</v>
          </cell>
          <cell r="X33">
            <v>9987.9599999999991</v>
          </cell>
          <cell r="Y33">
            <v>12519.2</v>
          </cell>
          <cell r="Z33">
            <v>11844.62</v>
          </cell>
          <cell r="AA33">
            <v>674.58</v>
          </cell>
        </row>
        <row r="34">
          <cell r="G34">
            <v>8743224.5792999994</v>
          </cell>
          <cell r="H34">
            <v>8743224.5792999994</v>
          </cell>
          <cell r="I34">
            <v>872665.67969999998</v>
          </cell>
          <cell r="J34">
            <v>64127.58</v>
          </cell>
          <cell r="K34">
            <v>788619.47569999995</v>
          </cell>
          <cell r="L34">
            <v>149774.04699999999</v>
          </cell>
          <cell r="M34">
            <v>2397.4432999999999</v>
          </cell>
          <cell r="N34">
            <v>636447.98540000001</v>
          </cell>
          <cell r="O34">
            <v>2306173.1220999998</v>
          </cell>
          <cell r="P34">
            <v>1281980</v>
          </cell>
          <cell r="Q34">
            <v>95884.097999999998</v>
          </cell>
          <cell r="R34">
            <v>928309.02410000004</v>
          </cell>
          <cell r="S34">
            <v>0</v>
          </cell>
          <cell r="T34">
            <v>0</v>
          </cell>
          <cell r="U34">
            <v>5564385.7774999999</v>
          </cell>
          <cell r="V34">
            <v>445.1454</v>
          </cell>
          <cell r="W34">
            <v>429.798</v>
          </cell>
          <cell r="X34">
            <v>11706.884</v>
          </cell>
          <cell r="Y34">
            <v>12500.152</v>
          </cell>
          <cell r="Z34">
            <v>12810.55</v>
          </cell>
          <cell r="AA34">
            <v>349</v>
          </cell>
        </row>
        <row r="35">
          <cell r="G35">
            <v>4660699.0675999997</v>
          </cell>
          <cell r="H35">
            <v>4660699.0675999997</v>
          </cell>
          <cell r="I35">
            <v>304711.12180000002</v>
          </cell>
          <cell r="J35">
            <v>13552</v>
          </cell>
          <cell r="K35">
            <v>291159.12180000002</v>
          </cell>
          <cell r="L35">
            <v>41430.7935</v>
          </cell>
          <cell r="M35">
            <v>1117.0011999999999</v>
          </cell>
          <cell r="N35">
            <v>248611.32709999999</v>
          </cell>
          <cell r="O35">
            <v>1793616.6764</v>
          </cell>
          <cell r="P35">
            <v>1496350.2945999999</v>
          </cell>
          <cell r="Q35">
            <v>297266.38179999997</v>
          </cell>
          <cell r="R35">
            <v>0</v>
          </cell>
          <cell r="S35">
            <v>0</v>
          </cell>
          <cell r="T35">
            <v>0</v>
          </cell>
          <cell r="U35">
            <v>2562371.2694000001</v>
          </cell>
          <cell r="V35">
            <v>719.45600000000002</v>
          </cell>
          <cell r="W35">
            <v>659.60839999999996</v>
          </cell>
          <cell r="X35">
            <v>2902.39</v>
          </cell>
          <cell r="Y35">
            <v>3561.54</v>
          </cell>
          <cell r="Z35">
            <v>3447.94</v>
          </cell>
          <cell r="AA35">
            <v>113.65</v>
          </cell>
        </row>
        <row r="36">
          <cell r="G36">
            <v>2582840.1307000001</v>
          </cell>
          <cell r="H36">
            <v>2582840.1307000001</v>
          </cell>
          <cell r="I36">
            <v>185645.41639999999</v>
          </cell>
          <cell r="J36">
            <v>0</v>
          </cell>
          <cell r="K36">
            <v>185645.41639999999</v>
          </cell>
          <cell r="L36">
            <v>21900.256799999999</v>
          </cell>
          <cell r="M36">
            <v>578.57180000000005</v>
          </cell>
          <cell r="N36">
            <v>163166.58780000001</v>
          </cell>
          <cell r="O36">
            <v>1074428.044</v>
          </cell>
          <cell r="P36">
            <v>1005891</v>
          </cell>
          <cell r="Q36">
            <v>68537.043999999994</v>
          </cell>
          <cell r="R36">
            <v>0</v>
          </cell>
          <cell r="S36">
            <v>0</v>
          </cell>
          <cell r="T36">
            <v>0</v>
          </cell>
          <cell r="U36">
            <v>1322766.6703000001</v>
          </cell>
          <cell r="V36">
            <v>714.38729999999998</v>
          </cell>
          <cell r="W36">
            <v>684.78880000000004</v>
          </cell>
          <cell r="X36">
            <v>1458.1396</v>
          </cell>
          <cell r="Y36">
            <v>1851.6101000000001</v>
          </cell>
          <cell r="Z36">
            <v>1754.8</v>
          </cell>
          <cell r="AA36">
            <v>90</v>
          </cell>
        </row>
        <row r="37">
          <cell r="G37">
            <v>22687949.244899999</v>
          </cell>
          <cell r="H37">
            <v>22687949.244899999</v>
          </cell>
          <cell r="I37">
            <v>1205823.0294999999</v>
          </cell>
          <cell r="J37">
            <v>96655.97</v>
          </cell>
          <cell r="K37">
            <v>1109975.4095000001</v>
          </cell>
          <cell r="L37">
            <v>228018.23629999999</v>
          </cell>
          <cell r="M37">
            <v>7623.6064999999999</v>
          </cell>
          <cell r="N37">
            <v>874333.56669999997</v>
          </cell>
          <cell r="O37">
            <v>3928798.0983000002</v>
          </cell>
          <cell r="P37">
            <v>2895820.9415000002</v>
          </cell>
          <cell r="Q37">
            <v>876882.96750000003</v>
          </cell>
          <cell r="R37">
            <v>156094.1893</v>
          </cell>
          <cell r="S37">
            <v>0</v>
          </cell>
          <cell r="T37">
            <v>0</v>
          </cell>
          <cell r="U37">
            <v>17553328.1171</v>
          </cell>
          <cell r="V37">
            <v>927.13699999999994</v>
          </cell>
          <cell r="W37">
            <v>814.39949999999999</v>
          </cell>
          <cell r="X37">
            <v>16035.74</v>
          </cell>
          <cell r="Y37">
            <v>18932.830000000002</v>
          </cell>
          <cell r="Z37">
            <v>18637.330000000002</v>
          </cell>
          <cell r="AA37">
            <v>295.60000000000002</v>
          </cell>
        </row>
        <row r="39">
          <cell r="I39">
            <v>0</v>
          </cell>
          <cell r="K39">
            <v>0</v>
          </cell>
          <cell r="L39">
            <v>0</v>
          </cell>
          <cell r="M39">
            <v>0</v>
          </cell>
          <cell r="N39">
            <v>0</v>
          </cell>
          <cell r="O39">
            <v>0</v>
          </cell>
          <cell r="Q39">
            <v>0</v>
          </cell>
          <cell r="R39">
            <v>0</v>
          </cell>
          <cell r="S39">
            <v>0</v>
          </cell>
          <cell r="T39">
            <v>0</v>
          </cell>
          <cell r="U39">
            <v>0</v>
          </cell>
          <cell r="Y39">
            <v>0</v>
          </cell>
        </row>
        <row r="40">
          <cell r="G40">
            <v>2586066.2557000001</v>
          </cell>
          <cell r="H40">
            <v>2586066.2557000001</v>
          </cell>
          <cell r="I40">
            <v>394452.08689999999</v>
          </cell>
          <cell r="J40">
            <v>0</v>
          </cell>
          <cell r="K40">
            <v>394452.08689999999</v>
          </cell>
          <cell r="L40">
            <v>47756.286500000002</v>
          </cell>
          <cell r="M40">
            <v>417.96679999999998</v>
          </cell>
          <cell r="N40">
            <v>346277.83360000001</v>
          </cell>
          <cell r="O40">
            <v>1196240.2601999999</v>
          </cell>
          <cell r="P40">
            <v>1031894.8674</v>
          </cell>
          <cell r="Q40">
            <v>164345.3928</v>
          </cell>
          <cell r="R40">
            <v>0</v>
          </cell>
          <cell r="S40">
            <v>0</v>
          </cell>
          <cell r="T40">
            <v>0</v>
          </cell>
          <cell r="U40">
            <v>995373.90859999997</v>
          </cell>
          <cell r="V40">
            <v>247.83869999999999</v>
          </cell>
          <cell r="W40">
            <v>151.59020000000001</v>
          </cell>
          <cell r="X40">
            <v>3328.7</v>
          </cell>
          <cell r="Y40">
            <v>4016.2170000000001</v>
          </cell>
          <cell r="Z40">
            <v>4159.2</v>
          </cell>
          <cell r="AA40">
            <v>170</v>
          </cell>
        </row>
        <row r="41">
          <cell r="G41">
            <v>453758.61739999999</v>
          </cell>
          <cell r="H41">
            <v>453758.61739999999</v>
          </cell>
          <cell r="I41">
            <v>14890.9784</v>
          </cell>
          <cell r="J41">
            <v>0</v>
          </cell>
          <cell r="K41">
            <v>14890.9784</v>
          </cell>
          <cell r="L41">
            <v>5130.0259999999998</v>
          </cell>
          <cell r="M41">
            <v>138.05539999999999</v>
          </cell>
          <cell r="N41">
            <v>9622.8970000000008</v>
          </cell>
          <cell r="O41">
            <v>126664.1349</v>
          </cell>
          <cell r="P41">
            <v>101483</v>
          </cell>
          <cell r="Q41">
            <v>0</v>
          </cell>
          <cell r="R41">
            <v>126664.1349</v>
          </cell>
          <cell r="S41">
            <v>0</v>
          </cell>
          <cell r="T41">
            <v>-101483</v>
          </cell>
          <cell r="U41">
            <v>312203.50410000002</v>
          </cell>
          <cell r="V41">
            <v>757.59159999999997</v>
          </cell>
          <cell r="W41">
            <v>749.59</v>
          </cell>
          <cell r="X41">
            <v>324.29000000000002</v>
          </cell>
          <cell r="Y41">
            <v>412.1</v>
          </cell>
          <cell r="Z41">
            <v>412.1</v>
          </cell>
          <cell r="AA41">
            <v>0</v>
          </cell>
        </row>
        <row r="42">
          <cell r="G42">
            <v>1633586.4487999999</v>
          </cell>
          <cell r="H42">
            <v>1633586.4487999999</v>
          </cell>
          <cell r="I42">
            <v>122491.7827</v>
          </cell>
          <cell r="J42">
            <v>0</v>
          </cell>
          <cell r="K42">
            <v>122491.7827</v>
          </cell>
          <cell r="L42">
            <v>12403.9061</v>
          </cell>
          <cell r="M42">
            <v>343.60239999999999</v>
          </cell>
          <cell r="N42">
            <v>109744.2742</v>
          </cell>
          <cell r="O42">
            <v>715974.51399999997</v>
          </cell>
          <cell r="P42">
            <v>511770.978</v>
          </cell>
          <cell r="Q42">
            <v>204203.53599999999</v>
          </cell>
          <cell r="R42">
            <v>0</v>
          </cell>
          <cell r="S42">
            <v>0</v>
          </cell>
          <cell r="T42">
            <v>0</v>
          </cell>
          <cell r="U42">
            <v>795120.15209999995</v>
          </cell>
          <cell r="V42">
            <v>575.34019999999998</v>
          </cell>
          <cell r="W42">
            <v>543.66970000000003</v>
          </cell>
          <cell r="X42">
            <v>1037.19</v>
          </cell>
          <cell r="Y42">
            <v>1382</v>
          </cell>
          <cell r="Z42">
            <v>1347</v>
          </cell>
          <cell r="AA42">
            <v>35</v>
          </cell>
        </row>
        <row r="43">
          <cell r="G43">
            <v>670851.06669999997</v>
          </cell>
          <cell r="H43">
            <v>670851.06669999997</v>
          </cell>
          <cell r="I43">
            <v>48103.531000000003</v>
          </cell>
          <cell r="J43">
            <v>0</v>
          </cell>
          <cell r="K43">
            <v>48103.531000000003</v>
          </cell>
          <cell r="L43">
            <v>6370.4165999999996</v>
          </cell>
          <cell r="M43">
            <v>132.02359999999999</v>
          </cell>
          <cell r="N43">
            <v>41601.090799999998</v>
          </cell>
          <cell r="O43">
            <v>318380.2536</v>
          </cell>
          <cell r="P43">
            <v>290613.34909999999</v>
          </cell>
          <cell r="Q43">
            <v>27766.904500000001</v>
          </cell>
          <cell r="R43">
            <v>0</v>
          </cell>
          <cell r="S43">
            <v>0</v>
          </cell>
          <cell r="T43">
            <v>0</v>
          </cell>
          <cell r="U43">
            <v>304367.28210000001</v>
          </cell>
          <cell r="V43">
            <v>579.74720000000002</v>
          </cell>
          <cell r="W43">
            <v>541.28629999999998</v>
          </cell>
          <cell r="X43">
            <v>403.27</v>
          </cell>
          <cell r="Y43">
            <v>525</v>
          </cell>
          <cell r="Z43">
            <v>501.3</v>
          </cell>
          <cell r="AA43">
            <v>23.7</v>
          </cell>
        </row>
        <row r="44">
          <cell r="G44">
            <v>1297555.5560000001</v>
          </cell>
          <cell r="H44">
            <v>1297555.5560000001</v>
          </cell>
          <cell r="I44">
            <v>382248.26380000002</v>
          </cell>
          <cell r="J44">
            <v>263868.53220000002</v>
          </cell>
          <cell r="K44">
            <v>118379.7316</v>
          </cell>
          <cell r="L44">
            <v>23250.710299999999</v>
          </cell>
          <cell r="M44">
            <v>79.569299999999998</v>
          </cell>
          <cell r="N44">
            <v>95049.452000000005</v>
          </cell>
          <cell r="O44">
            <v>724343.60739999998</v>
          </cell>
          <cell r="P44">
            <v>401155</v>
          </cell>
          <cell r="Q44">
            <v>0</v>
          </cell>
          <cell r="R44">
            <v>724343.60739999998</v>
          </cell>
          <cell r="S44">
            <v>0</v>
          </cell>
          <cell r="T44">
            <v>-401155</v>
          </cell>
          <cell r="U44">
            <v>190963.68479999999</v>
          </cell>
          <cell r="V44">
            <v>163.1987</v>
          </cell>
          <cell r="W44">
            <v>152.15430000000001</v>
          </cell>
          <cell r="X44">
            <v>818</v>
          </cell>
          <cell r="Y44">
            <v>1170.1300000000001</v>
          </cell>
          <cell r="Z44">
            <v>1148</v>
          </cell>
          <cell r="AA44">
            <v>22.13</v>
          </cell>
        </row>
        <row r="45">
          <cell r="G45">
            <v>2328265.2239000001</v>
          </cell>
          <cell r="H45">
            <v>2328265.2239000001</v>
          </cell>
          <cell r="I45">
            <v>380292.38660000003</v>
          </cell>
          <cell r="J45">
            <v>114090.24000000001</v>
          </cell>
          <cell r="K45">
            <v>266202.14659999998</v>
          </cell>
          <cell r="L45">
            <v>26388.9984</v>
          </cell>
          <cell r="M45">
            <v>567.6816</v>
          </cell>
          <cell r="N45">
            <v>239245.46660000001</v>
          </cell>
          <cell r="O45">
            <v>647435.80000000005</v>
          </cell>
          <cell r="P45">
            <v>507354.04100000003</v>
          </cell>
          <cell r="Q45">
            <v>18557.251</v>
          </cell>
          <cell r="R45">
            <v>121524.508</v>
          </cell>
          <cell r="S45">
            <v>0</v>
          </cell>
          <cell r="T45">
            <v>0</v>
          </cell>
          <cell r="U45">
            <v>1300537.0373</v>
          </cell>
          <cell r="V45">
            <v>691.99590000000001</v>
          </cell>
          <cell r="W45">
            <v>577.53700000000003</v>
          </cell>
          <cell r="X45">
            <v>1797</v>
          </cell>
          <cell r="Y45">
            <v>1879.4</v>
          </cell>
          <cell r="Z45">
            <v>1815</v>
          </cell>
          <cell r="AA45">
            <v>64.400000000000006</v>
          </cell>
        </row>
        <row r="46">
          <cell r="G46">
            <v>20214804.8389</v>
          </cell>
          <cell r="H46">
            <v>20214804.8389</v>
          </cell>
          <cell r="I46">
            <v>1530167.0404999999</v>
          </cell>
          <cell r="J46">
            <v>52599.8</v>
          </cell>
          <cell r="K46">
            <v>1477567.2405000001</v>
          </cell>
          <cell r="L46">
            <v>189179.7843</v>
          </cell>
          <cell r="M46">
            <v>5588.4530000000004</v>
          </cell>
          <cell r="N46">
            <v>1282799.0031999999</v>
          </cell>
          <cell r="O46">
            <v>6643763.4539000001</v>
          </cell>
          <cell r="P46">
            <v>4283592.6727999998</v>
          </cell>
          <cell r="Q46">
            <v>996924.77439999999</v>
          </cell>
          <cell r="R46">
            <v>1363246.0067</v>
          </cell>
          <cell r="S46">
            <v>0</v>
          </cell>
          <cell r="T46">
            <v>0</v>
          </cell>
          <cell r="U46">
            <v>12040874.3445</v>
          </cell>
          <cell r="V46">
            <v>741.02930000000003</v>
          </cell>
          <cell r="W46">
            <v>706.45450000000005</v>
          </cell>
          <cell r="X46">
            <v>12952.85</v>
          </cell>
          <cell r="Y46">
            <v>16248.85</v>
          </cell>
          <cell r="Z46">
            <v>15568.85</v>
          </cell>
          <cell r="AA46">
            <v>680</v>
          </cell>
        </row>
        <row r="47">
          <cell r="G47">
            <v>3565479.1965000001</v>
          </cell>
          <cell r="H47">
            <v>3565479.1965000001</v>
          </cell>
          <cell r="I47">
            <v>241470.8824</v>
          </cell>
          <cell r="J47">
            <v>54735.249000000003</v>
          </cell>
          <cell r="K47">
            <v>186735.63339999999</v>
          </cell>
          <cell r="L47">
            <v>41737.771500000003</v>
          </cell>
          <cell r="M47">
            <v>998.43349999999998</v>
          </cell>
          <cell r="N47">
            <v>143999.4284</v>
          </cell>
          <cell r="O47">
            <v>1030848.0307</v>
          </cell>
          <cell r="P47">
            <v>586248.72609999997</v>
          </cell>
          <cell r="Q47">
            <v>258602.073</v>
          </cell>
          <cell r="R47">
            <v>185997.2316</v>
          </cell>
          <cell r="S47">
            <v>0</v>
          </cell>
          <cell r="T47">
            <v>0</v>
          </cell>
          <cell r="U47">
            <v>2293160.2834000001</v>
          </cell>
          <cell r="V47">
            <v>647.14009999999996</v>
          </cell>
          <cell r="W47">
            <v>627.16549999999995</v>
          </cell>
          <cell r="X47">
            <v>2934.2</v>
          </cell>
          <cell r="Y47">
            <v>3543.53</v>
          </cell>
          <cell r="Z47">
            <v>3439</v>
          </cell>
          <cell r="AA47">
            <v>104.53</v>
          </cell>
        </row>
        <row r="48">
          <cell r="G48">
            <v>18477994.3299</v>
          </cell>
          <cell r="H48">
            <v>18477994.3299</v>
          </cell>
          <cell r="I48">
            <v>1207099.6017</v>
          </cell>
          <cell r="J48">
            <v>13622.507799999999</v>
          </cell>
          <cell r="K48">
            <v>1193477.0939</v>
          </cell>
          <cell r="L48">
            <v>212127.38500000001</v>
          </cell>
          <cell r="M48">
            <v>6036.1745000000001</v>
          </cell>
          <cell r="N48">
            <v>975313.5344</v>
          </cell>
          <cell r="O48">
            <v>3438076.5920000002</v>
          </cell>
          <cell r="P48">
            <v>2496307.361</v>
          </cell>
          <cell r="Q48">
            <v>487131.97580000001</v>
          </cell>
          <cell r="R48">
            <v>454637.25520000001</v>
          </cell>
          <cell r="S48">
            <v>0</v>
          </cell>
          <cell r="T48">
            <v>0</v>
          </cell>
          <cell r="U48">
            <v>13832818.1362</v>
          </cell>
          <cell r="V48">
            <v>805.64869999999996</v>
          </cell>
          <cell r="W48">
            <v>731.37829999999997</v>
          </cell>
          <cell r="X48">
            <v>15034.37</v>
          </cell>
          <cell r="Y48">
            <v>17169.79</v>
          </cell>
          <cell r="Z48">
            <v>16607.82</v>
          </cell>
          <cell r="AA48">
            <v>561.97</v>
          </cell>
        </row>
        <row r="49">
          <cell r="G49">
            <v>17270989.801399998</v>
          </cell>
          <cell r="H49">
            <v>17270989.801399998</v>
          </cell>
          <cell r="I49">
            <v>1181303.9646999999</v>
          </cell>
          <cell r="J49">
            <v>0</v>
          </cell>
          <cell r="K49">
            <v>1181303.9646999999</v>
          </cell>
          <cell r="L49">
            <v>218958.89249999999</v>
          </cell>
          <cell r="M49">
            <v>4542.4579999999996</v>
          </cell>
          <cell r="N49">
            <v>957802.61419999995</v>
          </cell>
          <cell r="O49">
            <v>5703065.2879999997</v>
          </cell>
          <cell r="P49">
            <v>4049039</v>
          </cell>
          <cell r="Q49">
            <v>1654026.2879999999</v>
          </cell>
          <cell r="R49">
            <v>0</v>
          </cell>
          <cell r="S49">
            <v>0</v>
          </cell>
          <cell r="T49">
            <v>0</v>
          </cell>
          <cell r="U49">
            <v>10386620.548699999</v>
          </cell>
          <cell r="V49">
            <v>737.28660000000002</v>
          </cell>
          <cell r="W49">
            <v>647.66269999999997</v>
          </cell>
          <cell r="X49">
            <v>11139</v>
          </cell>
          <cell r="Y49">
            <v>14087.63</v>
          </cell>
          <cell r="Z49">
            <v>13503.65</v>
          </cell>
          <cell r="AA49">
            <v>583.98</v>
          </cell>
        </row>
        <row r="50">
          <cell r="G50">
            <v>1207566.7</v>
          </cell>
          <cell r="H50">
            <v>1207566.7</v>
          </cell>
          <cell r="I50">
            <v>67760.433699999994</v>
          </cell>
          <cell r="J50">
            <v>0</v>
          </cell>
          <cell r="K50">
            <v>67760.433699999994</v>
          </cell>
          <cell r="L50">
            <v>18219.017100000001</v>
          </cell>
          <cell r="M50">
            <v>394.85399999999998</v>
          </cell>
          <cell r="N50">
            <v>49146.562599999997</v>
          </cell>
          <cell r="O50">
            <v>234677.09179999999</v>
          </cell>
          <cell r="P50">
            <v>273924</v>
          </cell>
          <cell r="Q50">
            <v>0</v>
          </cell>
          <cell r="R50">
            <v>234677.09179999999</v>
          </cell>
          <cell r="S50">
            <v>0</v>
          </cell>
          <cell r="T50">
            <v>-273924</v>
          </cell>
          <cell r="U50">
            <v>905129.17449999996</v>
          </cell>
          <cell r="V50">
            <v>619.95150000000001</v>
          </cell>
          <cell r="W50">
            <v>687.85159999999996</v>
          </cell>
          <cell r="X50">
            <v>1284.8</v>
          </cell>
          <cell r="Y50">
            <v>1460</v>
          </cell>
          <cell r="Z50">
            <v>1460</v>
          </cell>
          <cell r="AA50">
            <v>0</v>
          </cell>
        </row>
        <row r="51">
          <cell r="G51">
            <v>7676956.9587000003</v>
          </cell>
          <cell r="H51">
            <v>7676956.9587000003</v>
          </cell>
          <cell r="I51">
            <v>506682.93719999999</v>
          </cell>
          <cell r="J51">
            <v>3654.9589999999998</v>
          </cell>
          <cell r="K51">
            <v>503027.97820000001</v>
          </cell>
          <cell r="L51">
            <v>75149.701799999995</v>
          </cell>
          <cell r="M51">
            <v>1974.1650999999999</v>
          </cell>
          <cell r="N51">
            <v>425904.11129999999</v>
          </cell>
          <cell r="O51">
            <v>2611472.966</v>
          </cell>
          <cell r="P51">
            <v>1615156.9794000001</v>
          </cell>
          <cell r="Q51">
            <v>135704.95019999999</v>
          </cell>
          <cell r="R51">
            <v>860611.03639999998</v>
          </cell>
          <cell r="S51">
            <v>0</v>
          </cell>
          <cell r="T51">
            <v>0</v>
          </cell>
          <cell r="U51">
            <v>4558801.0554999998</v>
          </cell>
          <cell r="V51">
            <v>719.68380000000002</v>
          </cell>
          <cell r="W51">
            <v>653.23519999999996</v>
          </cell>
          <cell r="X51">
            <v>5137.1499999999996</v>
          </cell>
          <cell r="Y51">
            <v>6334.45</v>
          </cell>
          <cell r="Z51">
            <v>6232.45</v>
          </cell>
          <cell r="AA51">
            <v>102</v>
          </cell>
        </row>
        <row r="53">
          <cell r="G53">
            <v>22121507.217</v>
          </cell>
          <cell r="H53">
            <v>22121507.217</v>
          </cell>
          <cell r="I53">
            <v>18158035.1129</v>
          </cell>
          <cell r="J53">
            <v>17876562.399999999</v>
          </cell>
          <cell r="K53">
            <v>281472.71289999998</v>
          </cell>
          <cell r="L53">
            <v>268505.88380000001</v>
          </cell>
          <cell r="M53">
            <v>0</v>
          </cell>
          <cell r="N53">
            <v>12966.829100000001</v>
          </cell>
          <cell r="O53">
            <v>-483379.18300000002</v>
          </cell>
          <cell r="P53">
            <v>0</v>
          </cell>
          <cell r="Q53">
            <v>0</v>
          </cell>
          <cell r="R53">
            <v>4069978.8169999998</v>
          </cell>
          <cell r="S53">
            <v>0</v>
          </cell>
          <cell r="T53">
            <v>-4553358</v>
          </cell>
          <cell r="U53">
            <v>4446851.2871000003</v>
          </cell>
          <cell r="W53">
            <v>0</v>
          </cell>
          <cell r="X53">
            <v>19416</v>
          </cell>
          <cell r="Y53">
            <v>0</v>
          </cell>
          <cell r="Z53">
            <v>0</v>
          </cell>
          <cell r="AA53">
            <v>0</v>
          </cell>
        </row>
        <row r="54">
          <cell r="G54">
            <v>3369395.1293000001</v>
          </cell>
          <cell r="H54">
            <v>3369395.1293000001</v>
          </cell>
          <cell r="I54">
            <v>190550.45069999999</v>
          </cell>
          <cell r="J54">
            <v>0</v>
          </cell>
          <cell r="K54">
            <v>190550.45069999999</v>
          </cell>
          <cell r="L54">
            <v>30855.0285</v>
          </cell>
          <cell r="M54">
            <v>961.85440000000006</v>
          </cell>
          <cell r="N54">
            <v>158733.56779999999</v>
          </cell>
          <cell r="O54">
            <v>977770.5477</v>
          </cell>
          <cell r="P54">
            <v>763182.94200000004</v>
          </cell>
          <cell r="Q54">
            <v>209020.07769999999</v>
          </cell>
          <cell r="R54">
            <v>5567.5280000000002</v>
          </cell>
          <cell r="S54">
            <v>0</v>
          </cell>
          <cell r="T54">
            <v>0</v>
          </cell>
          <cell r="U54">
            <v>2201074.1309000002</v>
          </cell>
          <cell r="V54">
            <v>809.70069999999998</v>
          </cell>
          <cell r="W54">
            <v>774.73689999999999</v>
          </cell>
          <cell r="X54">
            <v>2200.4382000000001</v>
          </cell>
          <cell r="Y54">
            <v>2718.3798000000002</v>
          </cell>
          <cell r="Z54">
            <v>2612.6307999999999</v>
          </cell>
          <cell r="AA54">
            <v>105.749</v>
          </cell>
        </row>
        <row r="55">
          <cell r="G55">
            <v>3230690.7870999998</v>
          </cell>
          <cell r="H55">
            <v>3230690.7870999998</v>
          </cell>
          <cell r="I55">
            <v>203228.35870000001</v>
          </cell>
          <cell r="J55">
            <v>0</v>
          </cell>
          <cell r="K55">
            <v>203228.35870000001</v>
          </cell>
          <cell r="L55">
            <v>31970.631300000001</v>
          </cell>
          <cell r="M55">
            <v>881.83040000000005</v>
          </cell>
          <cell r="N55">
            <v>170375.897</v>
          </cell>
          <cell r="O55">
            <v>1057857.2413000001</v>
          </cell>
          <cell r="P55">
            <v>861950.59530000004</v>
          </cell>
          <cell r="Q55">
            <v>91138.413100000005</v>
          </cell>
          <cell r="R55">
            <v>104768.2329</v>
          </cell>
          <cell r="S55">
            <v>0</v>
          </cell>
          <cell r="T55">
            <v>0</v>
          </cell>
          <cell r="U55">
            <v>1969605.1871</v>
          </cell>
          <cell r="V55">
            <v>737.71019999999999</v>
          </cell>
          <cell r="W55">
            <v>730.99710000000005</v>
          </cell>
          <cell r="X55">
            <v>2266.8000000000002</v>
          </cell>
          <cell r="Y55">
            <v>2669.89</v>
          </cell>
          <cell r="Z55">
            <v>2628.1</v>
          </cell>
          <cell r="AA55">
            <v>41.79</v>
          </cell>
        </row>
        <row r="56">
          <cell r="G56">
            <v>7833939.7955999998</v>
          </cell>
          <cell r="H56">
            <v>7833939.7955999998</v>
          </cell>
          <cell r="I56">
            <v>608906.2352</v>
          </cell>
          <cell r="J56">
            <v>0</v>
          </cell>
          <cell r="K56">
            <v>608906.2352</v>
          </cell>
          <cell r="L56">
            <v>91956.121100000004</v>
          </cell>
          <cell r="M56">
            <v>2385.6039000000001</v>
          </cell>
          <cell r="N56">
            <v>514564.51020000002</v>
          </cell>
          <cell r="O56">
            <v>1724646.3130999999</v>
          </cell>
          <cell r="P56">
            <v>1483557.4645</v>
          </cell>
          <cell r="Q56">
            <v>214148.97140000001</v>
          </cell>
          <cell r="R56">
            <v>26939.877199999999</v>
          </cell>
          <cell r="S56">
            <v>0</v>
          </cell>
          <cell r="T56">
            <v>0</v>
          </cell>
          <cell r="U56">
            <v>5500387.2472999999</v>
          </cell>
          <cell r="V56">
            <v>695.04139999999995</v>
          </cell>
          <cell r="W56">
            <v>656.3252</v>
          </cell>
          <cell r="X56">
            <v>6670.4198999999999</v>
          </cell>
          <cell r="Y56">
            <v>7913.7551000000003</v>
          </cell>
          <cell r="Z56">
            <v>7531.9654</v>
          </cell>
          <cell r="AA56">
            <v>381.78969999999998</v>
          </cell>
        </row>
        <row r="57">
          <cell r="G57">
            <v>4876180.2520000003</v>
          </cell>
          <cell r="H57">
            <v>4876180.2520000003</v>
          </cell>
          <cell r="I57">
            <v>212444.6606</v>
          </cell>
          <cell r="J57">
            <v>0</v>
          </cell>
          <cell r="K57">
            <v>212444.6606</v>
          </cell>
          <cell r="L57">
            <v>61577.781900000002</v>
          </cell>
          <cell r="M57">
            <v>1166.4491</v>
          </cell>
          <cell r="N57">
            <v>149700.4296</v>
          </cell>
          <cell r="O57">
            <v>1964686.5305000001</v>
          </cell>
          <cell r="P57">
            <v>1706627.2659</v>
          </cell>
          <cell r="Q57">
            <v>258059.26459999999</v>
          </cell>
          <cell r="R57">
            <v>0</v>
          </cell>
          <cell r="S57">
            <v>0</v>
          </cell>
          <cell r="T57">
            <v>0</v>
          </cell>
          <cell r="U57">
            <v>2699049.0608999999</v>
          </cell>
          <cell r="V57">
            <v>521.5231</v>
          </cell>
          <cell r="W57">
            <v>562.55319999999995</v>
          </cell>
          <cell r="X57">
            <v>4475.03</v>
          </cell>
          <cell r="Y57">
            <v>5175.32</v>
          </cell>
          <cell r="Z57">
            <v>5066.43</v>
          </cell>
          <cell r="AA57">
            <v>108.89</v>
          </cell>
        </row>
        <row r="58">
          <cell r="G58">
            <v>8021550.9062999999</v>
          </cell>
          <cell r="H58">
            <v>8021550.9062999999</v>
          </cell>
          <cell r="I58">
            <v>399893.72560000001</v>
          </cell>
          <cell r="J58">
            <v>0</v>
          </cell>
          <cell r="K58">
            <v>399893.72560000001</v>
          </cell>
          <cell r="L58">
            <v>81684.838300000003</v>
          </cell>
          <cell r="M58">
            <v>2024.4768999999999</v>
          </cell>
          <cell r="N58">
            <v>316184.41039999999</v>
          </cell>
          <cell r="O58">
            <v>2969995.2355</v>
          </cell>
          <cell r="P58">
            <v>2519000.1241000001</v>
          </cell>
          <cell r="Q58">
            <v>450995.11139999999</v>
          </cell>
          <cell r="R58">
            <v>0</v>
          </cell>
          <cell r="S58">
            <v>0</v>
          </cell>
          <cell r="T58">
            <v>0</v>
          </cell>
          <cell r="U58">
            <v>4651661.9452</v>
          </cell>
          <cell r="V58">
            <v>685.29129999999998</v>
          </cell>
          <cell r="W58">
            <v>706.72059999999999</v>
          </cell>
          <cell r="X58">
            <v>5792.0173000000004</v>
          </cell>
          <cell r="Y58">
            <v>6787.8603000000003</v>
          </cell>
          <cell r="Z58">
            <v>6640.4681</v>
          </cell>
          <cell r="AA58">
            <v>147.3922</v>
          </cell>
        </row>
        <row r="59">
          <cell r="G59">
            <v>21756401.339400001</v>
          </cell>
          <cell r="H59">
            <v>21756401.339400001</v>
          </cell>
          <cell r="I59">
            <v>3414708.9314000001</v>
          </cell>
          <cell r="J59">
            <v>2146382.92</v>
          </cell>
          <cell r="K59">
            <v>1268326.0114</v>
          </cell>
          <cell r="L59">
            <v>213622.6617</v>
          </cell>
          <cell r="M59">
            <v>6210.5835999999999</v>
          </cell>
          <cell r="N59">
            <v>1048492.7661</v>
          </cell>
          <cell r="O59">
            <v>4095208.2807999998</v>
          </cell>
          <cell r="P59">
            <v>3001891.5087000001</v>
          </cell>
          <cell r="Q59">
            <v>1183316.7720999999</v>
          </cell>
          <cell r="R59">
            <v>0</v>
          </cell>
          <cell r="S59">
            <v>90000</v>
          </cell>
          <cell r="T59">
            <v>0</v>
          </cell>
          <cell r="U59">
            <v>14246484.1272</v>
          </cell>
          <cell r="V59">
            <v>824.25369999999998</v>
          </cell>
          <cell r="W59">
            <v>752.00900000000001</v>
          </cell>
          <cell r="X59">
            <v>17925.5</v>
          </cell>
          <cell r="Y59">
            <v>17284.099999999999</v>
          </cell>
          <cell r="Z59">
            <v>16861.5</v>
          </cell>
          <cell r="AA59">
            <v>422.6</v>
          </cell>
        </row>
        <row r="60">
          <cell r="G60">
            <v>14738453.2327</v>
          </cell>
          <cell r="H60">
            <v>14738453.2327</v>
          </cell>
          <cell r="I60">
            <v>1398900.8443</v>
          </cell>
          <cell r="J60">
            <v>462659.78</v>
          </cell>
          <cell r="K60">
            <v>936241.06429999997</v>
          </cell>
          <cell r="L60">
            <v>163479.9889</v>
          </cell>
          <cell r="M60">
            <v>3858.1891999999998</v>
          </cell>
          <cell r="N60">
            <v>768902.88619999995</v>
          </cell>
          <cell r="O60">
            <v>4554638.7267000005</v>
          </cell>
          <cell r="P60">
            <v>3876961.8034000001</v>
          </cell>
          <cell r="Q60">
            <v>592393.05859999999</v>
          </cell>
          <cell r="R60">
            <v>85283.864700000006</v>
          </cell>
          <cell r="S60">
            <v>0</v>
          </cell>
          <cell r="T60">
            <v>0</v>
          </cell>
          <cell r="U60">
            <v>8784913.6616999991</v>
          </cell>
          <cell r="V60">
            <v>673.38660000000004</v>
          </cell>
          <cell r="W60">
            <v>622.13340000000005</v>
          </cell>
          <cell r="X60">
            <v>12293.28</v>
          </cell>
          <cell r="Y60">
            <v>13045.87</v>
          </cell>
          <cell r="Z60">
            <v>12723.47</v>
          </cell>
          <cell r="AA60">
            <v>322.39999999999998</v>
          </cell>
        </row>
        <row r="61">
          <cell r="G61">
            <v>5216890.3087999998</v>
          </cell>
          <cell r="H61">
            <v>5216890.3087999998</v>
          </cell>
          <cell r="I61">
            <v>394373.92379999999</v>
          </cell>
          <cell r="J61">
            <v>35780.800000000003</v>
          </cell>
          <cell r="K61">
            <v>358593.1238</v>
          </cell>
          <cell r="L61">
            <v>50844.160300000003</v>
          </cell>
          <cell r="M61">
            <v>1231.682</v>
          </cell>
          <cell r="N61">
            <v>306517.28149999998</v>
          </cell>
          <cell r="O61">
            <v>1978610.6732000001</v>
          </cell>
          <cell r="P61">
            <v>1733802</v>
          </cell>
          <cell r="Q61">
            <v>240590.24429999999</v>
          </cell>
          <cell r="R61">
            <v>4218.4288999999999</v>
          </cell>
          <cell r="S61">
            <v>0</v>
          </cell>
          <cell r="T61">
            <v>0</v>
          </cell>
          <cell r="U61">
            <v>2843905.7118000002</v>
          </cell>
          <cell r="V61">
            <v>662.79769999999996</v>
          </cell>
          <cell r="W61">
            <v>685.67060000000004</v>
          </cell>
          <cell r="X61">
            <v>3552.53</v>
          </cell>
          <cell r="Y61">
            <v>4290.76</v>
          </cell>
          <cell r="Z61">
            <v>4142.96</v>
          </cell>
          <cell r="AA61">
            <v>147.80000000000001</v>
          </cell>
        </row>
        <row r="62">
          <cell r="G62">
            <v>21185673.628699999</v>
          </cell>
          <cell r="H62">
            <v>21185673.628699999</v>
          </cell>
          <cell r="I62">
            <v>1304693.4024</v>
          </cell>
          <cell r="J62">
            <v>0</v>
          </cell>
          <cell r="K62">
            <v>1304693.4024</v>
          </cell>
          <cell r="L62">
            <v>257972.5466</v>
          </cell>
          <cell r="M62">
            <v>6828.7380999999996</v>
          </cell>
          <cell r="N62">
            <v>1039892.1176999999</v>
          </cell>
          <cell r="O62">
            <v>4351030.5530000003</v>
          </cell>
          <cell r="P62">
            <v>3774299.2299000002</v>
          </cell>
          <cell r="Q62">
            <v>576731.32310000004</v>
          </cell>
          <cell r="R62">
            <v>0</v>
          </cell>
          <cell r="S62">
            <v>0</v>
          </cell>
          <cell r="T62">
            <v>0</v>
          </cell>
          <cell r="U62">
            <v>15529949.6733</v>
          </cell>
          <cell r="V62">
            <v>751.74590000000001</v>
          </cell>
          <cell r="W62">
            <v>730.48159999999996</v>
          </cell>
          <cell r="X62">
            <v>17587.310000000001</v>
          </cell>
          <cell r="Y62">
            <v>20658.509999999998</v>
          </cell>
          <cell r="Z62">
            <v>20149.509999999998</v>
          </cell>
          <cell r="AA62">
            <v>509</v>
          </cell>
        </row>
        <row r="63">
          <cell r="G63">
            <v>22860189.002599999</v>
          </cell>
          <cell r="H63">
            <v>22860189.002599999</v>
          </cell>
          <cell r="I63">
            <v>1214033.6406</v>
          </cell>
          <cell r="J63">
            <v>0</v>
          </cell>
          <cell r="K63">
            <v>1214033.6406</v>
          </cell>
          <cell r="L63">
            <v>253622.94339999999</v>
          </cell>
          <cell r="M63">
            <v>7370.3849</v>
          </cell>
          <cell r="N63">
            <v>953040.31229999999</v>
          </cell>
          <cell r="O63">
            <v>4763907.3136999998</v>
          </cell>
          <cell r="P63">
            <v>2149349</v>
          </cell>
          <cell r="Q63">
            <v>800552.228</v>
          </cell>
          <cell r="R63">
            <v>1814006.0856999999</v>
          </cell>
          <cell r="S63">
            <v>0</v>
          </cell>
          <cell r="T63">
            <v>0</v>
          </cell>
          <cell r="U63">
            <v>16882248.048300002</v>
          </cell>
          <cell r="V63">
            <v>794.42319999999995</v>
          </cell>
          <cell r="W63">
            <v>775.82929999999999</v>
          </cell>
          <cell r="X63">
            <v>18423.75</v>
          </cell>
          <cell r="Y63">
            <v>21250.95</v>
          </cell>
          <cell r="Z63">
            <v>20528.55</v>
          </cell>
          <cell r="AA63">
            <v>722.4</v>
          </cell>
        </row>
        <row r="64">
          <cell r="G64">
            <v>11339432.5429</v>
          </cell>
          <cell r="H64">
            <v>11339432.5429</v>
          </cell>
          <cell r="I64">
            <v>989869.98419999995</v>
          </cell>
          <cell r="J64">
            <v>0</v>
          </cell>
          <cell r="K64">
            <v>989869.98419999995</v>
          </cell>
          <cell r="L64">
            <v>126434.98699999999</v>
          </cell>
          <cell r="M64">
            <v>3370.152</v>
          </cell>
          <cell r="N64">
            <v>860064.84519999998</v>
          </cell>
          <cell r="O64">
            <v>2928516.2601000001</v>
          </cell>
          <cell r="P64">
            <v>1507352.5416999999</v>
          </cell>
          <cell r="Q64">
            <v>213984.16399999999</v>
          </cell>
          <cell r="R64">
            <v>1207179.5544</v>
          </cell>
          <cell r="S64">
            <v>0</v>
          </cell>
          <cell r="T64">
            <v>0</v>
          </cell>
          <cell r="U64">
            <v>7421046.2986000003</v>
          </cell>
          <cell r="V64">
            <v>714.51369999999997</v>
          </cell>
          <cell r="W64">
            <v>729.34649999999999</v>
          </cell>
          <cell r="X64">
            <v>8392.1200000000008</v>
          </cell>
          <cell r="Y64">
            <v>10386.15</v>
          </cell>
          <cell r="Z64">
            <v>9990.15</v>
          </cell>
          <cell r="AA64">
            <v>396</v>
          </cell>
        </row>
        <row r="65">
          <cell r="G65">
            <v>5260844.6820999999</v>
          </cell>
          <cell r="H65">
            <v>5260844.6820999999</v>
          </cell>
          <cell r="I65">
            <v>361952.0895</v>
          </cell>
          <cell r="J65">
            <v>0</v>
          </cell>
          <cell r="K65">
            <v>361952.0895</v>
          </cell>
          <cell r="L65">
            <v>62331.500200000002</v>
          </cell>
          <cell r="M65">
            <v>1792.4201</v>
          </cell>
          <cell r="N65">
            <v>297828.1692</v>
          </cell>
          <cell r="O65">
            <v>932634.09420000005</v>
          </cell>
          <cell r="P65">
            <v>529510.46539999999</v>
          </cell>
          <cell r="Q65">
            <v>158467.05300000001</v>
          </cell>
          <cell r="R65">
            <v>244656.57579999999</v>
          </cell>
          <cell r="S65">
            <v>0</v>
          </cell>
          <cell r="T65">
            <v>0</v>
          </cell>
          <cell r="U65">
            <v>3966258.4983999999</v>
          </cell>
          <cell r="V65">
            <v>767.54510000000005</v>
          </cell>
          <cell r="W65">
            <v>746.00250000000005</v>
          </cell>
          <cell r="X65">
            <v>4151.1899999999996</v>
          </cell>
          <cell r="Y65">
            <v>5167.46</v>
          </cell>
          <cell r="Z65">
            <v>5042.66</v>
          </cell>
          <cell r="AA65">
            <v>124.8</v>
          </cell>
        </row>
        <row r="66">
          <cell r="G66">
            <v>24022392.5726</v>
          </cell>
          <cell r="H66">
            <v>24022392.5726</v>
          </cell>
          <cell r="I66">
            <v>319795.4387</v>
          </cell>
          <cell r="J66">
            <v>0</v>
          </cell>
          <cell r="K66">
            <v>319795.4387</v>
          </cell>
          <cell r="L66">
            <v>270815.70569999999</v>
          </cell>
          <cell r="M66">
            <v>7550.1637000000001</v>
          </cell>
          <cell r="N66">
            <v>41429.569300000003</v>
          </cell>
          <cell r="O66">
            <v>7020732.9172999999</v>
          </cell>
          <cell r="P66">
            <v>6262096.8550000004</v>
          </cell>
          <cell r="Q66">
            <v>758636.06229999999</v>
          </cell>
          <cell r="R66">
            <v>0</v>
          </cell>
          <cell r="S66">
            <v>0</v>
          </cell>
          <cell r="T66">
            <v>0</v>
          </cell>
          <cell r="U66">
            <v>16681864.216600001</v>
          </cell>
          <cell r="V66">
            <v>755.83010000000002</v>
          </cell>
          <cell r="W66">
            <v>710.16830000000004</v>
          </cell>
          <cell r="X66">
            <v>19189.900000000001</v>
          </cell>
          <cell r="Y66">
            <v>22070.9185</v>
          </cell>
          <cell r="Z66">
            <v>22070.9185</v>
          </cell>
          <cell r="AA66">
            <v>0</v>
          </cell>
        </row>
        <row r="68">
          <cell r="G68">
            <v>5005727.9985999996</v>
          </cell>
          <cell r="H68">
            <v>5005727.9985999996</v>
          </cell>
          <cell r="I68">
            <v>295963.38679999998</v>
          </cell>
          <cell r="J68">
            <v>0</v>
          </cell>
          <cell r="K68">
            <v>295963.38679999998</v>
          </cell>
          <cell r="L68">
            <v>50088.570299999999</v>
          </cell>
          <cell r="M68">
            <v>1311.6918000000001</v>
          </cell>
          <cell r="N68">
            <v>244563.12469999999</v>
          </cell>
          <cell r="O68">
            <v>1710205.9783999999</v>
          </cell>
          <cell r="P68">
            <v>1482799.5985999999</v>
          </cell>
          <cell r="Q68">
            <v>179759.38380000001</v>
          </cell>
          <cell r="R68">
            <v>47646.995999999999</v>
          </cell>
          <cell r="S68">
            <v>0</v>
          </cell>
          <cell r="T68">
            <v>0</v>
          </cell>
          <cell r="U68">
            <v>2999558.6334000002</v>
          </cell>
          <cell r="V68">
            <v>713.22969999999998</v>
          </cell>
          <cell r="W68">
            <v>745.66570000000002</v>
          </cell>
          <cell r="X68">
            <v>3476.2</v>
          </cell>
          <cell r="Y68">
            <v>4205.6000000000004</v>
          </cell>
          <cell r="Z68">
            <v>4070.6</v>
          </cell>
          <cell r="AA68">
            <v>135</v>
          </cell>
        </row>
        <row r="69">
          <cell r="G69">
            <v>41491657.070500001</v>
          </cell>
          <cell r="H69">
            <v>41491657.070500001</v>
          </cell>
          <cell r="I69">
            <v>3031683.6760999998</v>
          </cell>
          <cell r="J69">
            <v>406545.21</v>
          </cell>
          <cell r="K69">
            <v>2625138.4660999998</v>
          </cell>
          <cell r="L69">
            <v>494714.94679999998</v>
          </cell>
          <cell r="M69">
            <v>13096.2248</v>
          </cell>
          <cell r="N69">
            <v>2117327.2944999998</v>
          </cell>
          <cell r="O69">
            <v>8404092.3543999996</v>
          </cell>
          <cell r="P69">
            <v>7208619.5102000004</v>
          </cell>
          <cell r="Q69">
            <v>1053257.3803000001</v>
          </cell>
          <cell r="R69">
            <v>142215.4639</v>
          </cell>
          <cell r="S69">
            <v>0</v>
          </cell>
          <cell r="T69">
            <v>0</v>
          </cell>
          <cell r="U69">
            <v>30055881.039999999</v>
          </cell>
          <cell r="V69">
            <v>726.70050000000003</v>
          </cell>
          <cell r="W69">
            <v>700.3424</v>
          </cell>
          <cell r="X69">
            <v>35963.620000000003</v>
          </cell>
          <cell r="Y69">
            <v>41359.379999999997</v>
          </cell>
          <cell r="Z69">
            <v>40458.5</v>
          </cell>
          <cell r="AA69">
            <v>900.88</v>
          </cell>
        </row>
        <row r="70">
          <cell r="G70">
            <v>65216621.011299998</v>
          </cell>
          <cell r="H70">
            <v>65216621.011299998</v>
          </cell>
          <cell r="I70">
            <v>6452012.4002</v>
          </cell>
          <cell r="J70">
            <v>1137975.75</v>
          </cell>
          <cell r="K70">
            <v>5314036.6502</v>
          </cell>
          <cell r="L70">
            <v>837891.59680000006</v>
          </cell>
          <cell r="M70">
            <v>18458.448799999998</v>
          </cell>
          <cell r="N70">
            <v>4457686.6046000002</v>
          </cell>
          <cell r="O70">
            <v>22781074.2434</v>
          </cell>
          <cell r="P70">
            <v>20996084.668499999</v>
          </cell>
          <cell r="Q70">
            <v>1075124.7851</v>
          </cell>
          <cell r="R70">
            <v>709864.78980000003</v>
          </cell>
          <cell r="S70">
            <v>0</v>
          </cell>
          <cell r="T70">
            <v>0</v>
          </cell>
          <cell r="U70">
            <v>35983534.367700003</v>
          </cell>
          <cell r="V70">
            <v>466.66250000000002</v>
          </cell>
          <cell r="W70">
            <v>506.67910000000001</v>
          </cell>
          <cell r="X70">
            <v>71220.509999999995</v>
          </cell>
          <cell r="Y70">
            <v>77108.259999999995</v>
          </cell>
          <cell r="Z70">
            <v>73608.259999999995</v>
          </cell>
          <cell r="AA70">
            <v>3500</v>
          </cell>
        </row>
        <row r="71">
          <cell r="G71">
            <v>27336433.798999999</v>
          </cell>
          <cell r="H71">
            <v>27336433.798999999</v>
          </cell>
          <cell r="I71">
            <v>1774089.7686000001</v>
          </cell>
          <cell r="J71">
            <v>0</v>
          </cell>
          <cell r="K71">
            <v>1774089.7686000001</v>
          </cell>
          <cell r="L71">
            <v>305398.14549999998</v>
          </cell>
          <cell r="M71">
            <v>9657.9611000000004</v>
          </cell>
          <cell r="N71">
            <v>1459033.662</v>
          </cell>
          <cell r="O71">
            <v>3510666.9232000001</v>
          </cell>
          <cell r="P71">
            <v>2398021</v>
          </cell>
          <cell r="Q71">
            <v>1112645.9232000001</v>
          </cell>
          <cell r="R71">
            <v>0</v>
          </cell>
          <cell r="S71">
            <v>0</v>
          </cell>
          <cell r="T71">
            <v>0</v>
          </cell>
          <cell r="U71">
            <v>22051677.1072</v>
          </cell>
          <cell r="V71">
            <v>827.95989999999995</v>
          </cell>
          <cell r="W71">
            <v>793.26289999999995</v>
          </cell>
          <cell r="X71">
            <v>23766.17</v>
          </cell>
          <cell r="Y71">
            <v>26633.75</v>
          </cell>
          <cell r="Z71">
            <v>26124.75</v>
          </cell>
          <cell r="AA71">
            <v>509</v>
          </cell>
        </row>
        <row r="72">
          <cell r="I72">
            <v>0</v>
          </cell>
          <cell r="K72">
            <v>0</v>
          </cell>
          <cell r="L72">
            <v>0</v>
          </cell>
          <cell r="M72">
            <v>0</v>
          </cell>
          <cell r="N72">
            <v>0</v>
          </cell>
          <cell r="O72">
            <v>0</v>
          </cell>
          <cell r="Q72">
            <v>0</v>
          </cell>
          <cell r="R72">
            <v>0</v>
          </cell>
          <cell r="S72">
            <v>0</v>
          </cell>
          <cell r="T72">
            <v>0</v>
          </cell>
          <cell r="U72">
            <v>0</v>
          </cell>
          <cell r="Y72">
            <v>0</v>
          </cell>
        </row>
        <row r="73">
          <cell r="I73">
            <v>0</v>
          </cell>
          <cell r="K73">
            <v>0</v>
          </cell>
          <cell r="L73">
            <v>0</v>
          </cell>
          <cell r="M73">
            <v>0</v>
          </cell>
          <cell r="N73">
            <v>0</v>
          </cell>
          <cell r="O73">
            <v>0</v>
          </cell>
          <cell r="Q73">
            <v>0</v>
          </cell>
          <cell r="R73">
            <v>0</v>
          </cell>
          <cell r="S73">
            <v>0</v>
          </cell>
          <cell r="T73">
            <v>0</v>
          </cell>
          <cell r="U73">
            <v>0</v>
          </cell>
          <cell r="Y73">
            <v>0</v>
          </cell>
        </row>
        <row r="75">
          <cell r="G75">
            <v>507671.61560000002</v>
          </cell>
          <cell r="H75">
            <v>507671.61560000002</v>
          </cell>
          <cell r="I75">
            <v>46746.196600000003</v>
          </cell>
          <cell r="J75">
            <v>0</v>
          </cell>
          <cell r="K75">
            <v>46746.196600000003</v>
          </cell>
          <cell r="L75">
            <v>5086.3501999999999</v>
          </cell>
          <cell r="M75">
            <v>102.1858</v>
          </cell>
          <cell r="N75">
            <v>41557.660600000003</v>
          </cell>
          <cell r="O75">
            <v>246464.15210000001</v>
          </cell>
          <cell r="P75">
            <v>229367</v>
          </cell>
          <cell r="Q75">
            <v>0</v>
          </cell>
          <cell r="R75">
            <v>246464.15210000001</v>
          </cell>
          <cell r="S75">
            <v>0</v>
          </cell>
          <cell r="T75">
            <v>-229367</v>
          </cell>
          <cell r="U75">
            <v>214461.26689999999</v>
          </cell>
          <cell r="V75">
            <v>500.94900000000001</v>
          </cell>
          <cell r="W75">
            <v>534.08249999999998</v>
          </cell>
          <cell r="X75">
            <v>304.67</v>
          </cell>
          <cell r="Y75">
            <v>428.11</v>
          </cell>
          <cell r="Z75">
            <v>416.7</v>
          </cell>
          <cell r="AA75">
            <v>11.41</v>
          </cell>
        </row>
        <row r="76">
          <cell r="G76">
            <v>4001934.8724000002</v>
          </cell>
          <cell r="H76">
            <v>4001934.8724000002</v>
          </cell>
          <cell r="I76">
            <v>1592599.8805</v>
          </cell>
          <cell r="J76">
            <v>1217485.1000000001</v>
          </cell>
          <cell r="K76">
            <v>375114.78049999999</v>
          </cell>
          <cell r="L76">
            <v>50678.3923</v>
          </cell>
          <cell r="M76">
            <v>265.66140000000001</v>
          </cell>
          <cell r="N76">
            <v>324170.7268</v>
          </cell>
          <cell r="O76">
            <v>1733590.5089</v>
          </cell>
          <cell r="P76">
            <v>1511092.0094999999</v>
          </cell>
          <cell r="Q76">
            <v>222498.4994</v>
          </cell>
          <cell r="R76">
            <v>0</v>
          </cell>
          <cell r="S76">
            <v>0</v>
          </cell>
          <cell r="T76">
            <v>0</v>
          </cell>
          <cell r="U76">
            <v>675744.48300000001</v>
          </cell>
          <cell r="V76">
            <v>583.05610000000001</v>
          </cell>
          <cell r="W76">
            <v>534.47609999999997</v>
          </cell>
          <cell r="X76">
            <v>3047.7</v>
          </cell>
          <cell r="Y76">
            <v>1158.97</v>
          </cell>
          <cell r="Z76">
            <v>983.7</v>
          </cell>
          <cell r="AA76">
            <v>175.27</v>
          </cell>
        </row>
        <row r="77">
          <cell r="G77">
            <v>567851.11789999995</v>
          </cell>
          <cell r="H77">
            <v>567851.11789999995</v>
          </cell>
          <cell r="I77">
            <v>49402.847600000001</v>
          </cell>
          <cell r="J77">
            <v>0</v>
          </cell>
          <cell r="K77">
            <v>49402.847600000001</v>
          </cell>
          <cell r="L77">
            <v>7583.3539000000001</v>
          </cell>
          <cell r="M77">
            <v>94.062100000000001</v>
          </cell>
          <cell r="N77">
            <v>41725.431600000004</v>
          </cell>
          <cell r="O77">
            <v>301643.70520000003</v>
          </cell>
          <cell r="P77">
            <v>282615</v>
          </cell>
          <cell r="Q77">
            <v>0</v>
          </cell>
          <cell r="R77">
            <v>301643.70520000003</v>
          </cell>
          <cell r="S77">
            <v>0</v>
          </cell>
          <cell r="T77">
            <v>-282615</v>
          </cell>
          <cell r="U77">
            <v>216804.56510000001</v>
          </cell>
          <cell r="V77">
            <v>322.00290000000001</v>
          </cell>
          <cell r="W77">
            <v>312.59300000000002</v>
          </cell>
          <cell r="X77">
            <v>584.63070000000005</v>
          </cell>
          <cell r="Y77">
            <v>673.3</v>
          </cell>
          <cell r="Z77">
            <v>622</v>
          </cell>
          <cell r="AA77">
            <v>51.3</v>
          </cell>
        </row>
        <row r="78">
          <cell r="G78">
            <v>5104469.6580999997</v>
          </cell>
          <cell r="H78">
            <v>5104469.6580999997</v>
          </cell>
          <cell r="I78">
            <v>1072591.3799999999</v>
          </cell>
          <cell r="J78">
            <v>0</v>
          </cell>
          <cell r="K78">
            <v>1072591.3799999999</v>
          </cell>
          <cell r="L78">
            <v>148089.4118</v>
          </cell>
          <cell r="M78">
            <v>1038.0572999999999</v>
          </cell>
          <cell r="N78">
            <v>923463.91090000002</v>
          </cell>
          <cell r="O78">
            <v>1455549.298</v>
          </cell>
          <cell r="P78">
            <v>1152131.6188999999</v>
          </cell>
          <cell r="Q78">
            <v>303417.67910000001</v>
          </cell>
          <cell r="R78">
            <v>0</v>
          </cell>
          <cell r="S78">
            <v>0</v>
          </cell>
          <cell r="T78">
            <v>0</v>
          </cell>
          <cell r="U78">
            <v>2576328.9800999998</v>
          </cell>
          <cell r="V78">
            <v>162.99789999999999</v>
          </cell>
          <cell r="W78">
            <v>145.1028</v>
          </cell>
          <cell r="X78">
            <v>13950.45</v>
          </cell>
          <cell r="Y78">
            <v>15805.9</v>
          </cell>
          <cell r="Z78">
            <v>15365.2</v>
          </cell>
          <cell r="AA78">
            <v>440.7</v>
          </cell>
        </row>
        <row r="79">
          <cell r="G79">
            <v>9122204.2963999994</v>
          </cell>
          <cell r="H79">
            <v>9122204.2963999994</v>
          </cell>
          <cell r="I79">
            <v>367269.99489999999</v>
          </cell>
          <cell r="J79">
            <v>15142.6</v>
          </cell>
          <cell r="K79">
            <v>352127.39490000001</v>
          </cell>
          <cell r="L79">
            <v>68197.150200000004</v>
          </cell>
          <cell r="M79">
            <v>1857.7907</v>
          </cell>
          <cell r="N79">
            <v>282072.45400000003</v>
          </cell>
          <cell r="O79">
            <v>4740599.8236999996</v>
          </cell>
          <cell r="P79">
            <v>2301838</v>
          </cell>
          <cell r="Q79">
            <v>0</v>
          </cell>
          <cell r="R79">
            <v>4740599.8236999996</v>
          </cell>
          <cell r="S79">
            <v>0</v>
          </cell>
          <cell r="T79">
            <v>-2301838</v>
          </cell>
          <cell r="U79">
            <v>4014334.4778</v>
          </cell>
          <cell r="V79">
            <v>708.60540000000003</v>
          </cell>
          <cell r="W79">
            <v>733.77139999999997</v>
          </cell>
          <cell r="X79">
            <v>6707.01</v>
          </cell>
          <cell r="Y79">
            <v>5665.12</v>
          </cell>
          <cell r="Z79">
            <v>5416.53</v>
          </cell>
          <cell r="AA79">
            <v>248.59</v>
          </cell>
        </row>
        <row r="80">
          <cell r="G80">
            <v>22559919.2819</v>
          </cell>
          <cell r="H80">
            <v>22559919.2819</v>
          </cell>
          <cell r="I80">
            <v>3974901.3245000001</v>
          </cell>
          <cell r="J80">
            <v>1704169</v>
          </cell>
          <cell r="K80">
            <v>2270732.3245000001</v>
          </cell>
          <cell r="L80">
            <v>435891.98</v>
          </cell>
          <cell r="M80">
            <v>3639.4227000000001</v>
          </cell>
          <cell r="N80">
            <v>1831200.9217999999</v>
          </cell>
          <cell r="O80">
            <v>9822987.7424999997</v>
          </cell>
          <cell r="P80">
            <v>3531557.0287000001</v>
          </cell>
          <cell r="Q80">
            <v>991112.46880000003</v>
          </cell>
          <cell r="R80">
            <v>5129901.3449999997</v>
          </cell>
          <cell r="S80">
            <v>-170416.9</v>
          </cell>
          <cell r="T80">
            <v>0</v>
          </cell>
          <cell r="U80">
            <v>8762030.2149</v>
          </cell>
          <cell r="V80">
            <v>460.46660000000003</v>
          </cell>
          <cell r="W80">
            <v>438.19099999999997</v>
          </cell>
          <cell r="X80">
            <v>39227.82</v>
          </cell>
          <cell r="Y80">
            <v>19028.59</v>
          </cell>
          <cell r="Z80">
            <v>18080.5</v>
          </cell>
          <cell r="AA80">
            <v>948.09</v>
          </cell>
        </row>
        <row r="81">
          <cell r="G81">
            <v>24271554.559</v>
          </cell>
          <cell r="H81">
            <v>24271554.559</v>
          </cell>
          <cell r="I81">
            <v>2235033.7488000002</v>
          </cell>
          <cell r="J81">
            <v>97089.66</v>
          </cell>
          <cell r="K81">
            <v>2137944.0888</v>
          </cell>
          <cell r="L81">
            <v>336602.57980000001</v>
          </cell>
          <cell r="M81">
            <v>6705.6297999999997</v>
          </cell>
          <cell r="N81">
            <v>1794635.8792000001</v>
          </cell>
          <cell r="O81">
            <v>6144647.7324999999</v>
          </cell>
          <cell r="P81">
            <v>2069131.55</v>
          </cell>
          <cell r="Q81">
            <v>373379.28499999997</v>
          </cell>
          <cell r="R81">
            <v>3702136.8975</v>
          </cell>
          <cell r="S81">
            <v>0</v>
          </cell>
          <cell r="T81">
            <v>0</v>
          </cell>
          <cell r="U81">
            <v>15891873.0777</v>
          </cell>
          <cell r="V81">
            <v>568.24419999999998</v>
          </cell>
          <cell r="W81">
            <v>530.98889999999994</v>
          </cell>
          <cell r="X81">
            <v>24950.2</v>
          </cell>
          <cell r="Y81">
            <v>27966.627499999999</v>
          </cell>
          <cell r="Z81">
            <v>27734.799999999999</v>
          </cell>
          <cell r="AA81">
            <v>231.82749999999999</v>
          </cell>
        </row>
        <row r="82">
          <cell r="G82">
            <v>12111474.986500001</v>
          </cell>
          <cell r="H82">
            <v>12111474.986500001</v>
          </cell>
          <cell r="I82">
            <v>227481.90220000001</v>
          </cell>
          <cell r="J82">
            <v>0</v>
          </cell>
          <cell r="K82">
            <v>227481.90220000001</v>
          </cell>
          <cell r="L82">
            <v>150459.13190000001</v>
          </cell>
          <cell r="M82">
            <v>2192.2141000000001</v>
          </cell>
          <cell r="N82">
            <v>74830.556200000006</v>
          </cell>
          <cell r="O82">
            <v>3515023.4980000001</v>
          </cell>
          <cell r="P82">
            <v>3416895</v>
          </cell>
          <cell r="Q82">
            <v>265409.848</v>
          </cell>
          <cell r="R82">
            <v>0</v>
          </cell>
          <cell r="S82">
            <v>167281.35</v>
          </cell>
          <cell r="T82">
            <v>0</v>
          </cell>
          <cell r="U82">
            <v>8368969.5862999996</v>
          </cell>
          <cell r="V82">
            <v>662.81730000000005</v>
          </cell>
          <cell r="W82">
            <v>659.10429999999997</v>
          </cell>
          <cell r="X82">
            <v>10986.86</v>
          </cell>
          <cell r="Y82">
            <v>12626.36</v>
          </cell>
          <cell r="Z82">
            <v>12626.36</v>
          </cell>
          <cell r="AA82">
            <v>0</v>
          </cell>
        </row>
        <row r="83">
          <cell r="G83">
            <v>9488774.4492000006</v>
          </cell>
          <cell r="H83">
            <v>9488774.4492000006</v>
          </cell>
          <cell r="I83">
            <v>511257.38299999997</v>
          </cell>
          <cell r="J83">
            <v>0</v>
          </cell>
          <cell r="K83">
            <v>511257.38299999997</v>
          </cell>
          <cell r="L83">
            <v>104035.579</v>
          </cell>
          <cell r="M83">
            <v>2686.6181000000001</v>
          </cell>
          <cell r="N83">
            <v>404535.18589999998</v>
          </cell>
          <cell r="O83">
            <v>2805071.1507000001</v>
          </cell>
          <cell r="P83">
            <v>2158615.2703</v>
          </cell>
          <cell r="Q83">
            <v>479304.59950000001</v>
          </cell>
          <cell r="R83">
            <v>167151.28090000001</v>
          </cell>
          <cell r="S83">
            <v>0</v>
          </cell>
          <cell r="T83">
            <v>0</v>
          </cell>
          <cell r="U83">
            <v>6172445.9155000001</v>
          </cell>
          <cell r="V83">
            <v>719.35490000000004</v>
          </cell>
          <cell r="W83">
            <v>697.12879999999996</v>
          </cell>
          <cell r="X83">
            <v>7137.0950000000003</v>
          </cell>
          <cell r="Y83">
            <v>8580.5300000000007</v>
          </cell>
          <cell r="Z83">
            <v>8580.5300000000007</v>
          </cell>
          <cell r="AA83">
            <v>0</v>
          </cell>
        </row>
        <row r="84">
          <cell r="G84">
            <v>7442573.8594000004</v>
          </cell>
          <cell r="H84">
            <v>7442573.8594000004</v>
          </cell>
          <cell r="I84">
            <v>707462.3014</v>
          </cell>
          <cell r="J84">
            <v>201587.06700000001</v>
          </cell>
          <cell r="K84">
            <v>505875.23440000002</v>
          </cell>
          <cell r="L84">
            <v>82121.358399999997</v>
          </cell>
          <cell r="M84">
            <v>1953.5026</v>
          </cell>
          <cell r="N84">
            <v>421800.37339999998</v>
          </cell>
          <cell r="O84">
            <v>2253430.2395000001</v>
          </cell>
          <cell r="P84">
            <v>995430</v>
          </cell>
          <cell r="Q84">
            <v>183703.66800000001</v>
          </cell>
          <cell r="R84">
            <v>1074296.5715000001</v>
          </cell>
          <cell r="S84">
            <v>0</v>
          </cell>
          <cell r="T84">
            <v>0</v>
          </cell>
          <cell r="U84">
            <v>4481681.3185000001</v>
          </cell>
          <cell r="V84">
            <v>652.50350000000003</v>
          </cell>
          <cell r="W84">
            <v>640.64769999999999</v>
          </cell>
          <cell r="X84">
            <v>5697.01</v>
          </cell>
          <cell r="Y84">
            <v>6868.44</v>
          </cell>
          <cell r="Z84">
            <v>6545.61</v>
          </cell>
          <cell r="AA84">
            <v>322.83</v>
          </cell>
        </row>
        <row r="85">
          <cell r="G85">
            <v>15176171.9099</v>
          </cell>
          <cell r="H85">
            <v>15176171.9099</v>
          </cell>
          <cell r="I85">
            <v>11352653.5286</v>
          </cell>
          <cell r="J85">
            <v>10798331.5897</v>
          </cell>
          <cell r="K85">
            <v>554321.93889999995</v>
          </cell>
          <cell r="L85">
            <v>551695.5466</v>
          </cell>
          <cell r="M85">
            <v>0</v>
          </cell>
          <cell r="N85">
            <v>2626.3923</v>
          </cell>
          <cell r="O85">
            <v>2600987.1105999998</v>
          </cell>
          <cell r="P85">
            <v>3785456.0521999998</v>
          </cell>
          <cell r="Q85">
            <v>314114.1054</v>
          </cell>
          <cell r="R85">
            <v>1120515.9029999999</v>
          </cell>
          <cell r="S85">
            <v>1394098.95</v>
          </cell>
          <cell r="T85">
            <v>-1225000</v>
          </cell>
          <cell r="U85">
            <v>1222531.2707</v>
          </cell>
          <cell r="W85">
            <v>0</v>
          </cell>
          <cell r="X85">
            <v>46743.79</v>
          </cell>
          <cell r="Y85">
            <v>0</v>
          </cell>
          <cell r="Z85">
            <v>0</v>
          </cell>
          <cell r="AA85">
            <v>0</v>
          </cell>
        </row>
        <row r="86">
          <cell r="I86">
            <v>0</v>
          </cell>
          <cell r="K86">
            <v>0</v>
          </cell>
          <cell r="L86">
            <v>0</v>
          </cell>
          <cell r="M86">
            <v>0</v>
          </cell>
          <cell r="N86">
            <v>0</v>
          </cell>
          <cell r="O86">
            <v>0</v>
          </cell>
          <cell r="Q86">
            <v>0</v>
          </cell>
          <cell r="R86">
            <v>0</v>
          </cell>
          <cell r="S86">
            <v>0</v>
          </cell>
          <cell r="T86">
            <v>0</v>
          </cell>
          <cell r="U86">
            <v>0</v>
          </cell>
          <cell r="Y86">
            <v>0</v>
          </cell>
        </row>
        <row r="87">
          <cell r="G87">
            <v>5277197.6774000004</v>
          </cell>
          <cell r="H87">
            <v>5277197.6774000004</v>
          </cell>
          <cell r="I87">
            <v>308258.90169999999</v>
          </cell>
          <cell r="J87">
            <v>0</v>
          </cell>
          <cell r="K87">
            <v>308258.90169999999</v>
          </cell>
          <cell r="L87">
            <v>62591.433199999999</v>
          </cell>
          <cell r="M87">
            <v>1409.0525</v>
          </cell>
          <cell r="N87">
            <v>244258.416</v>
          </cell>
          <cell r="O87">
            <v>1724100.2050000001</v>
          </cell>
          <cell r="P87">
            <v>1421387.987</v>
          </cell>
          <cell r="Q87">
            <v>302712.21799999999</v>
          </cell>
          <cell r="R87">
            <v>0</v>
          </cell>
          <cell r="S87">
            <v>0</v>
          </cell>
          <cell r="T87">
            <v>0</v>
          </cell>
          <cell r="U87">
            <v>3244838.5707</v>
          </cell>
          <cell r="V87">
            <v>627.53729999999996</v>
          </cell>
          <cell r="W87">
            <v>610.19960000000003</v>
          </cell>
          <cell r="X87">
            <v>4224.8</v>
          </cell>
          <cell r="Y87">
            <v>5170.75</v>
          </cell>
          <cell r="Z87">
            <v>5008</v>
          </cell>
          <cell r="AA87">
            <v>162.75</v>
          </cell>
        </row>
        <row r="88">
          <cell r="I88">
            <v>0</v>
          </cell>
          <cell r="J88">
            <v>0</v>
          </cell>
          <cell r="K88">
            <v>0</v>
          </cell>
          <cell r="L88">
            <v>0</v>
          </cell>
          <cell r="M88">
            <v>0</v>
          </cell>
          <cell r="N88">
            <v>0</v>
          </cell>
          <cell r="O88">
            <v>0</v>
          </cell>
          <cell r="P88">
            <v>0</v>
          </cell>
          <cell r="Q88">
            <v>0</v>
          </cell>
          <cell r="R88">
            <v>0</v>
          </cell>
          <cell r="S88">
            <v>0</v>
          </cell>
          <cell r="T88">
            <v>0</v>
          </cell>
          <cell r="U88">
            <v>0</v>
          </cell>
          <cell r="W88">
            <v>0</v>
          </cell>
          <cell r="Y88">
            <v>0</v>
          </cell>
        </row>
        <row r="89">
          <cell r="I89">
            <v>0</v>
          </cell>
          <cell r="K89">
            <v>0</v>
          </cell>
          <cell r="L89">
            <v>0</v>
          </cell>
          <cell r="M89">
            <v>0</v>
          </cell>
          <cell r="N89">
            <v>0</v>
          </cell>
          <cell r="O89">
            <v>0</v>
          </cell>
          <cell r="Q89">
            <v>0</v>
          </cell>
          <cell r="R89">
            <v>0</v>
          </cell>
          <cell r="S89">
            <v>0</v>
          </cell>
          <cell r="T89">
            <v>0</v>
          </cell>
          <cell r="U89">
            <v>0</v>
          </cell>
          <cell r="Y89">
            <v>0</v>
          </cell>
        </row>
        <row r="91">
          <cell r="G91">
            <v>10075324.5272</v>
          </cell>
          <cell r="H91">
            <v>10075324.5272</v>
          </cell>
          <cell r="I91">
            <v>4566167.8512000004</v>
          </cell>
          <cell r="J91">
            <v>4521433.4000000004</v>
          </cell>
          <cell r="K91">
            <v>44734.451200000003</v>
          </cell>
          <cell r="L91">
            <v>18195.307400000002</v>
          </cell>
          <cell r="M91">
            <v>0</v>
          </cell>
          <cell r="N91">
            <v>26539.143800000002</v>
          </cell>
          <cell r="O91">
            <v>5509156.6798</v>
          </cell>
          <cell r="P91">
            <v>0</v>
          </cell>
          <cell r="Q91">
            <v>0</v>
          </cell>
          <cell r="R91">
            <v>4635208.9198000003</v>
          </cell>
          <cell r="S91">
            <v>-873947.76</v>
          </cell>
          <cell r="T91">
            <v>0</v>
          </cell>
          <cell r="U91">
            <v>-3.8E-3</v>
          </cell>
          <cell r="W91">
            <v>0</v>
          </cell>
          <cell r="X91">
            <v>4899.0182000000004</v>
          </cell>
          <cell r="Y91">
            <v>0</v>
          </cell>
          <cell r="Z91">
            <v>0</v>
          </cell>
          <cell r="AA91">
            <v>0</v>
          </cell>
        </row>
        <row r="92">
          <cell r="G92">
            <v>12191596.4981</v>
          </cell>
          <cell r="H92">
            <v>12191596.4981</v>
          </cell>
          <cell r="I92">
            <v>4668602.0848000003</v>
          </cell>
          <cell r="J92">
            <v>4232040.7</v>
          </cell>
          <cell r="K92">
            <v>436561.3848</v>
          </cell>
          <cell r="L92">
            <v>110837.0126</v>
          </cell>
          <cell r="M92">
            <v>1946.8179</v>
          </cell>
          <cell r="N92">
            <v>323777.55430000002</v>
          </cell>
          <cell r="O92">
            <v>3036594.5743</v>
          </cell>
          <cell r="P92">
            <v>555416.89399999997</v>
          </cell>
          <cell r="Q92">
            <v>2481177.6803000001</v>
          </cell>
          <cell r="R92">
            <v>0</v>
          </cell>
          <cell r="S92">
            <v>0</v>
          </cell>
          <cell r="T92">
            <v>0</v>
          </cell>
          <cell r="U92">
            <v>4486399.8389999997</v>
          </cell>
          <cell r="V92">
            <v>747.70839999999998</v>
          </cell>
          <cell r="W92">
            <v>725.99350000000004</v>
          </cell>
          <cell r="X92">
            <v>7602.84</v>
          </cell>
          <cell r="Y92">
            <v>6000.2</v>
          </cell>
          <cell r="Z92">
            <v>5641</v>
          </cell>
          <cell r="AA92">
            <v>359.2</v>
          </cell>
        </row>
        <row r="93">
          <cell r="G93">
            <v>11709608.897700001</v>
          </cell>
          <cell r="H93">
            <v>11709608.897700001</v>
          </cell>
          <cell r="I93">
            <v>268069.0001</v>
          </cell>
          <cell r="J93">
            <v>0</v>
          </cell>
          <cell r="K93">
            <v>268069.0001</v>
          </cell>
          <cell r="L93">
            <v>78738.473800000007</v>
          </cell>
          <cell r="M93">
            <v>3501.4636</v>
          </cell>
          <cell r="N93">
            <v>185829.06270000001</v>
          </cell>
          <cell r="O93">
            <v>3491149.8872000002</v>
          </cell>
          <cell r="P93">
            <v>1695070.5015</v>
          </cell>
          <cell r="Q93">
            <v>654043.38009999995</v>
          </cell>
          <cell r="R93">
            <v>1142036.0056</v>
          </cell>
          <cell r="S93">
            <v>0</v>
          </cell>
          <cell r="T93">
            <v>0</v>
          </cell>
          <cell r="U93">
            <v>7950390.0104</v>
          </cell>
          <cell r="V93">
            <v>1210.8330000000001</v>
          </cell>
          <cell r="W93">
            <v>1193.2145</v>
          </cell>
          <cell r="X93">
            <v>5549.54</v>
          </cell>
          <cell r="Y93">
            <v>6566.05</v>
          </cell>
          <cell r="Z93">
            <v>6566.05</v>
          </cell>
          <cell r="AA93">
            <v>0</v>
          </cell>
        </row>
        <row r="94">
          <cell r="G94">
            <v>6263824.608</v>
          </cell>
          <cell r="H94">
            <v>6263824.608</v>
          </cell>
          <cell r="I94">
            <v>336799.97279999999</v>
          </cell>
          <cell r="J94">
            <v>0</v>
          </cell>
          <cell r="K94">
            <v>336799.97279999999</v>
          </cell>
          <cell r="L94">
            <v>70601.186900000001</v>
          </cell>
          <cell r="M94">
            <v>709.0548</v>
          </cell>
          <cell r="N94">
            <v>265489.73109999998</v>
          </cell>
          <cell r="O94">
            <v>4234608.5283000004</v>
          </cell>
          <cell r="P94">
            <v>0</v>
          </cell>
          <cell r="Q94">
            <v>0</v>
          </cell>
          <cell r="R94">
            <v>4234608.5283000004</v>
          </cell>
          <cell r="S94">
            <v>0</v>
          </cell>
          <cell r="T94">
            <v>0</v>
          </cell>
          <cell r="U94">
            <v>1692416.1069</v>
          </cell>
          <cell r="V94">
            <v>288.82350000000002</v>
          </cell>
          <cell r="W94">
            <v>270.7561</v>
          </cell>
          <cell r="X94">
            <v>4358.0200000000004</v>
          </cell>
          <cell r="Y94">
            <v>5859.69</v>
          </cell>
          <cell r="Z94">
            <v>5734.3</v>
          </cell>
          <cell r="AA94">
            <v>125.39</v>
          </cell>
        </row>
        <row r="95">
          <cell r="G95">
            <v>4439132.2289000005</v>
          </cell>
          <cell r="H95">
            <v>4439132.2289000005</v>
          </cell>
          <cell r="I95">
            <v>606117.6</v>
          </cell>
          <cell r="J95">
            <v>606117.6</v>
          </cell>
          <cell r="K95">
            <v>0</v>
          </cell>
          <cell r="L95">
            <v>0</v>
          </cell>
          <cell r="M95">
            <v>0</v>
          </cell>
          <cell r="N95">
            <v>0</v>
          </cell>
          <cell r="O95">
            <v>3833014.6329000001</v>
          </cell>
          <cell r="P95">
            <v>809821</v>
          </cell>
          <cell r="Q95">
            <v>0</v>
          </cell>
          <cell r="R95">
            <v>3597080.7228999999</v>
          </cell>
          <cell r="S95">
            <v>0</v>
          </cell>
          <cell r="T95">
            <v>-573887.09</v>
          </cell>
          <cell r="U95">
            <v>-4.0000000000000001E-3</v>
          </cell>
          <cell r="W95">
            <v>0</v>
          </cell>
          <cell r="X95">
            <v>1093.1400000000001</v>
          </cell>
          <cell r="Y95">
            <v>0</v>
          </cell>
          <cell r="Z95">
            <v>0</v>
          </cell>
          <cell r="AA95">
            <v>0</v>
          </cell>
        </row>
        <row r="96">
          <cell r="G96">
            <v>1138796.1850000001</v>
          </cell>
          <cell r="H96">
            <v>1138796.1850000001</v>
          </cell>
          <cell r="I96">
            <v>776548.89</v>
          </cell>
          <cell r="J96">
            <v>776548.89</v>
          </cell>
          <cell r="K96">
            <v>0</v>
          </cell>
          <cell r="L96">
            <v>0</v>
          </cell>
          <cell r="M96">
            <v>0</v>
          </cell>
          <cell r="N96">
            <v>0</v>
          </cell>
          <cell r="O96">
            <v>362247.29499999998</v>
          </cell>
          <cell r="P96">
            <v>0</v>
          </cell>
          <cell r="Q96">
            <v>0</v>
          </cell>
          <cell r="R96">
            <v>362247.29499999998</v>
          </cell>
          <cell r="S96">
            <v>0</v>
          </cell>
          <cell r="T96">
            <v>0</v>
          </cell>
          <cell r="U96">
            <v>0</v>
          </cell>
          <cell r="W96">
            <v>0</v>
          </cell>
          <cell r="X96">
            <v>79.8</v>
          </cell>
          <cell r="Y96">
            <v>0</v>
          </cell>
        </row>
        <row r="97">
          <cell r="G97">
            <v>2322394.1685000001</v>
          </cell>
          <cell r="H97">
            <v>2322394.1685000001</v>
          </cell>
          <cell r="I97">
            <v>493482</v>
          </cell>
          <cell r="J97">
            <v>493482</v>
          </cell>
          <cell r="K97">
            <v>0</v>
          </cell>
          <cell r="L97">
            <v>0</v>
          </cell>
          <cell r="M97">
            <v>0</v>
          </cell>
          <cell r="N97">
            <v>0</v>
          </cell>
          <cell r="O97">
            <v>1828912.1684999999</v>
          </cell>
          <cell r="P97">
            <v>0</v>
          </cell>
          <cell r="Q97">
            <v>0</v>
          </cell>
          <cell r="R97">
            <v>2073286.1684999999</v>
          </cell>
          <cell r="S97">
            <v>244374</v>
          </cell>
          <cell r="T97">
            <v>0</v>
          </cell>
          <cell r="U97">
            <v>0</v>
          </cell>
          <cell r="W97">
            <v>0</v>
          </cell>
          <cell r="X97">
            <v>1219.6199999999999</v>
          </cell>
          <cell r="Y97">
            <v>0</v>
          </cell>
          <cell r="Z97">
            <v>0</v>
          </cell>
          <cell r="AA97">
            <v>0</v>
          </cell>
        </row>
        <row r="98">
          <cell r="G98">
            <v>4588937.5045999996</v>
          </cell>
          <cell r="H98">
            <v>4588937.5045999996</v>
          </cell>
          <cell r="I98">
            <v>0</v>
          </cell>
          <cell r="J98">
            <v>0</v>
          </cell>
          <cell r="K98">
            <v>0</v>
          </cell>
          <cell r="L98">
            <v>0</v>
          </cell>
          <cell r="M98">
            <v>0</v>
          </cell>
          <cell r="N98">
            <v>0</v>
          </cell>
          <cell r="O98">
            <v>4588937.5045999996</v>
          </cell>
          <cell r="P98">
            <v>0</v>
          </cell>
          <cell r="Q98">
            <v>0</v>
          </cell>
          <cell r="R98">
            <v>4471302.2746000001</v>
          </cell>
          <cell r="S98">
            <v>-117635.23</v>
          </cell>
          <cell r="T98">
            <v>0</v>
          </cell>
          <cell r="U98">
            <v>0</v>
          </cell>
          <cell r="W98">
            <v>0</v>
          </cell>
          <cell r="X98">
            <v>1912.5039999999999</v>
          </cell>
          <cell r="Y98">
            <v>0</v>
          </cell>
          <cell r="Z98">
            <v>0</v>
          </cell>
          <cell r="AA98">
            <v>0</v>
          </cell>
        </row>
        <row r="99">
          <cell r="G99">
            <v>1651243.9957999999</v>
          </cell>
          <cell r="H99">
            <v>1651243.9957999999</v>
          </cell>
          <cell r="I99">
            <v>45898.885999999999</v>
          </cell>
          <cell r="J99">
            <v>0</v>
          </cell>
          <cell r="K99">
            <v>45898.885999999999</v>
          </cell>
          <cell r="L99">
            <v>12966.324699999999</v>
          </cell>
          <cell r="M99">
            <v>600.03269999999998</v>
          </cell>
          <cell r="N99">
            <v>32332.528600000001</v>
          </cell>
          <cell r="O99">
            <v>240818.8376</v>
          </cell>
          <cell r="P99">
            <v>183303.70319999999</v>
          </cell>
          <cell r="Q99">
            <v>57515.134400000003</v>
          </cell>
          <cell r="R99">
            <v>0</v>
          </cell>
          <cell r="S99">
            <v>0</v>
          </cell>
          <cell r="T99">
            <v>0</v>
          </cell>
          <cell r="U99">
            <v>1364526.2722</v>
          </cell>
          <cell r="V99">
            <v>1204.9861000000001</v>
          </cell>
          <cell r="W99">
            <v>1208.9801</v>
          </cell>
          <cell r="X99">
            <v>971.32</v>
          </cell>
          <cell r="Y99">
            <v>1132.4000000000001</v>
          </cell>
          <cell r="Z99">
            <v>1094.1400000000001</v>
          </cell>
          <cell r="AA99">
            <v>38.26</v>
          </cell>
        </row>
        <row r="100">
          <cell r="G100">
            <v>1798099.5819999999</v>
          </cell>
          <cell r="H100">
            <v>1798099.5819999999</v>
          </cell>
          <cell r="I100">
            <v>255883.29</v>
          </cell>
          <cell r="J100">
            <v>255883.29</v>
          </cell>
          <cell r="K100">
            <v>0</v>
          </cell>
          <cell r="L100">
            <v>0</v>
          </cell>
          <cell r="M100">
            <v>0</v>
          </cell>
          <cell r="N100">
            <v>0</v>
          </cell>
          <cell r="O100">
            <v>1542216.2919999999</v>
          </cell>
          <cell r="P100">
            <v>0</v>
          </cell>
          <cell r="Q100">
            <v>0</v>
          </cell>
          <cell r="R100">
            <v>1393952.0319999999</v>
          </cell>
          <cell r="S100">
            <v>-148264.26</v>
          </cell>
          <cell r="T100">
            <v>0</v>
          </cell>
          <cell r="U100">
            <v>0</v>
          </cell>
          <cell r="W100">
            <v>0</v>
          </cell>
          <cell r="X100">
            <v>308.10000000000002</v>
          </cell>
          <cell r="Y100">
            <v>0</v>
          </cell>
          <cell r="Z100">
            <v>0</v>
          </cell>
          <cell r="AA100">
            <v>0</v>
          </cell>
        </row>
        <row r="101">
          <cell r="G101">
            <v>528428.48770000006</v>
          </cell>
          <cell r="H101">
            <v>528428.48770000006</v>
          </cell>
          <cell r="I101">
            <v>77351.865900000004</v>
          </cell>
          <cell r="J101">
            <v>77351.865900000004</v>
          </cell>
          <cell r="K101">
            <v>0</v>
          </cell>
          <cell r="L101">
            <v>0</v>
          </cell>
          <cell r="M101">
            <v>0</v>
          </cell>
          <cell r="N101">
            <v>0</v>
          </cell>
          <cell r="O101">
            <v>451076.62180000002</v>
          </cell>
          <cell r="P101">
            <v>0</v>
          </cell>
          <cell r="Q101">
            <v>20798.7042</v>
          </cell>
          <cell r="R101">
            <v>283747.91759999999</v>
          </cell>
          <cell r="S101">
            <v>-146530</v>
          </cell>
          <cell r="T101">
            <v>0</v>
          </cell>
          <cell r="U101">
            <v>0</v>
          </cell>
          <cell r="W101">
            <v>0</v>
          </cell>
          <cell r="X101">
            <v>314.03199999999998</v>
          </cell>
          <cell r="Y101">
            <v>0</v>
          </cell>
          <cell r="Z101">
            <v>0</v>
          </cell>
          <cell r="AA101">
            <v>0</v>
          </cell>
        </row>
        <row r="103">
          <cell r="G103">
            <v>417647.245</v>
          </cell>
          <cell r="I103">
            <v>77739.176999999996</v>
          </cell>
          <cell r="K103">
            <v>77739.176999999996</v>
          </cell>
          <cell r="L103">
            <v>5016.4691000000003</v>
          </cell>
          <cell r="M103">
            <v>151.91069999999999</v>
          </cell>
          <cell r="N103">
            <v>72570.797200000001</v>
          </cell>
          <cell r="O103">
            <v>0</v>
          </cell>
          <cell r="P103">
            <v>0</v>
          </cell>
          <cell r="S103">
            <v>0</v>
          </cell>
          <cell r="T103">
            <v>0</v>
          </cell>
          <cell r="U103">
            <v>339908.06800000003</v>
          </cell>
          <cell r="V103">
            <v>752.00900000000001</v>
          </cell>
          <cell r="Y103">
            <v>452</v>
          </cell>
          <cell r="Z103">
            <v>452</v>
          </cell>
        </row>
        <row r="104">
          <cell r="G104">
            <v>0</v>
          </cell>
          <cell r="I104">
            <v>0</v>
          </cell>
          <cell r="K104">
            <v>0</v>
          </cell>
          <cell r="L104">
            <v>0</v>
          </cell>
          <cell r="M104">
            <v>0</v>
          </cell>
          <cell r="N104">
            <v>0</v>
          </cell>
          <cell r="O104">
            <v>0</v>
          </cell>
          <cell r="S104">
            <v>0</v>
          </cell>
          <cell r="T104">
            <v>0</v>
          </cell>
          <cell r="U104">
            <v>0</v>
          </cell>
          <cell r="V104">
            <v>697.12879999999996</v>
          </cell>
          <cell r="Y104">
            <v>0</v>
          </cell>
        </row>
        <row r="105">
          <cell r="G105">
            <v>2087436.9701</v>
          </cell>
          <cell r="I105">
            <v>250958.76060000001</v>
          </cell>
          <cell r="K105">
            <v>250958.76060000001</v>
          </cell>
          <cell r="L105">
            <v>52170.738499999999</v>
          </cell>
          <cell r="M105">
            <v>820.75340000000006</v>
          </cell>
          <cell r="N105">
            <v>197967.26869999999</v>
          </cell>
          <cell r="O105">
            <v>0</v>
          </cell>
          <cell r="P105">
            <v>0</v>
          </cell>
          <cell r="S105">
            <v>0</v>
          </cell>
          <cell r="T105">
            <v>0</v>
          </cell>
          <cell r="U105">
            <v>1836478.2095000001</v>
          </cell>
          <cell r="V105">
            <v>530.98889999999994</v>
          </cell>
          <cell r="Y105">
            <v>3458.6</v>
          </cell>
          <cell r="Z105">
            <v>3458.6</v>
          </cell>
        </row>
        <row r="106">
          <cell r="G106">
            <v>704783.2574</v>
          </cell>
          <cell r="I106">
            <v>7781.299</v>
          </cell>
          <cell r="K106">
            <v>7781.299</v>
          </cell>
          <cell r="L106">
            <v>7469.7969999999996</v>
          </cell>
          <cell r="M106">
            <v>311.50200000000001</v>
          </cell>
          <cell r="N106">
            <v>0</v>
          </cell>
          <cell r="O106">
            <v>0</v>
          </cell>
          <cell r="P106">
            <v>0</v>
          </cell>
          <cell r="S106">
            <v>0</v>
          </cell>
          <cell r="T106">
            <v>0</v>
          </cell>
          <cell r="U106">
            <v>697001.9584</v>
          </cell>
          <cell r="V106">
            <v>653.23519999999996</v>
          </cell>
          <cell r="Y106">
            <v>1067</v>
          </cell>
          <cell r="Z106">
            <v>1067</v>
          </cell>
        </row>
        <row r="107">
          <cell r="G107">
            <v>2610650.0798999998</v>
          </cell>
          <cell r="I107">
            <v>164446.82999999999</v>
          </cell>
          <cell r="K107">
            <v>164446.82999999999</v>
          </cell>
          <cell r="L107">
            <v>28343.058000000001</v>
          </cell>
          <cell r="M107">
            <v>1093.2499</v>
          </cell>
          <cell r="N107">
            <v>135010.5221</v>
          </cell>
          <cell r="O107">
            <v>0</v>
          </cell>
          <cell r="P107">
            <v>0</v>
          </cell>
          <cell r="S107">
            <v>0</v>
          </cell>
          <cell r="T107">
            <v>0</v>
          </cell>
          <cell r="U107">
            <v>2446203.2499000002</v>
          </cell>
          <cell r="V107">
            <v>772.50149999999996</v>
          </cell>
          <cell r="Y107">
            <v>3166.6</v>
          </cell>
          <cell r="Z107">
            <v>3166.6</v>
          </cell>
        </row>
        <row r="108">
          <cell r="G108">
            <v>0</v>
          </cell>
          <cell r="I108">
            <v>0</v>
          </cell>
          <cell r="K108">
            <v>0</v>
          </cell>
          <cell r="L108">
            <v>0</v>
          </cell>
          <cell r="M108">
            <v>0</v>
          </cell>
          <cell r="N108">
            <v>0</v>
          </cell>
          <cell r="O108">
            <v>0</v>
          </cell>
          <cell r="S108">
            <v>0</v>
          </cell>
          <cell r="T108">
            <v>0</v>
          </cell>
          <cell r="U108">
            <v>0</v>
          </cell>
          <cell r="V108">
            <v>577.53700000000003</v>
          </cell>
          <cell r="Y108">
            <v>0</v>
          </cell>
        </row>
        <row r="109">
          <cell r="G109">
            <v>9435252.7686000001</v>
          </cell>
          <cell r="I109">
            <v>2187012.3185999999</v>
          </cell>
          <cell r="K109">
            <v>2187012.3185999999</v>
          </cell>
          <cell r="L109">
            <v>275579.11349999998</v>
          </cell>
          <cell r="M109">
            <v>9461.2332000000006</v>
          </cell>
          <cell r="N109">
            <v>1901971.9719</v>
          </cell>
          <cell r="O109">
            <v>0</v>
          </cell>
          <cell r="S109">
            <v>0</v>
          </cell>
          <cell r="T109">
            <v>0</v>
          </cell>
          <cell r="U109">
            <v>7248240.4500000002</v>
          </cell>
          <cell r="V109">
            <v>682.83</v>
          </cell>
          <cell r="Y109">
            <v>10615</v>
          </cell>
          <cell r="Z109">
            <v>10615</v>
          </cell>
        </row>
        <row r="110">
          <cell r="G110">
            <v>94228.175499999998</v>
          </cell>
          <cell r="I110">
            <v>0</v>
          </cell>
          <cell r="K110">
            <v>0</v>
          </cell>
          <cell r="L110">
            <v>0</v>
          </cell>
          <cell r="M110">
            <v>0</v>
          </cell>
          <cell r="O110">
            <v>0</v>
          </cell>
          <cell r="S110">
            <v>0</v>
          </cell>
          <cell r="T110">
            <v>0</v>
          </cell>
          <cell r="U110">
            <v>94228.175499999998</v>
          </cell>
          <cell r="V110">
            <v>534.08249999999998</v>
          </cell>
          <cell r="Y110">
            <v>176.43</v>
          </cell>
          <cell r="Z110">
            <v>176.43</v>
          </cell>
        </row>
        <row r="111">
          <cell r="G111">
            <v>1089903.1140000001</v>
          </cell>
          <cell r="I111">
            <v>0</v>
          </cell>
          <cell r="K111">
            <v>0</v>
          </cell>
          <cell r="L111">
            <v>0</v>
          </cell>
          <cell r="M111">
            <v>0</v>
          </cell>
          <cell r="O111">
            <v>0</v>
          </cell>
          <cell r="S111">
            <v>0</v>
          </cell>
          <cell r="T111">
            <v>0</v>
          </cell>
          <cell r="U111">
            <v>1089903.1140000001</v>
          </cell>
          <cell r="V111">
            <v>777.78</v>
          </cell>
          <cell r="Y111">
            <v>1401.3</v>
          </cell>
          <cell r="Z111">
            <v>1401.3</v>
          </cell>
        </row>
      </sheetData>
      <sheetData sheetId="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refreshError="1"/>
      <sheetData sheetId="179" refreshError="1"/>
      <sheetData sheetId="180" refreshError="1"/>
      <sheetData sheetId="18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TEHSHEET"/>
      <sheetName val="НЕДЕЛИ"/>
      <sheetName val="реализация⼘6㮧疽М"/>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Список дефектов"/>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1.3 Расчет НВВ по RAB (2022)"/>
      <sheetName val="1.7 Баланс ээ"/>
      <sheetName val=" O_x0000__x0000__x0000_"/>
      <sheetName val=" O???"/>
      <sheetName val=" O_x0000_"/>
      <sheetName val=" O"/>
      <sheetName val=" O?"/>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2"/>
      <sheetName val="0.1"/>
      <sheetName val="1"/>
      <sheetName val="10"/>
      <sheetName val="11"/>
      <sheetName val="12"/>
      <sheetName val="13"/>
      <sheetName val="14"/>
      <sheetName val="18"/>
      <sheetName val="24.1"/>
      <sheetName val="30"/>
      <sheetName val="6.1"/>
      <sheetName val="7"/>
      <sheetName val="8"/>
      <sheetName val="9"/>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共機計算"/>
      <sheetName val="合成単価作成・-bldg"/>
      <sheetName val="Curves"/>
      <sheetName val="Note"/>
      <sheetName val="Heads"/>
      <sheetName val="Dbase"/>
      <sheetName val="Tables"/>
      <sheetName val="Page 2"/>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Расчет НВВ общий"/>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диапазоны"/>
      <sheetName val="REESTR"/>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Main"/>
      <sheetName val="ф-1"/>
      <sheetName val="1(труд-вс)"/>
      <sheetName val="1(труд-во)"/>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ow r="8">
          <cell r="D8">
            <v>15739</v>
          </cell>
        </row>
      </sheetData>
      <sheetData sheetId="39">
        <row r="8">
          <cell r="D8">
            <v>15739</v>
          </cell>
        </row>
      </sheetData>
      <sheetData sheetId="40">
        <row r="8">
          <cell r="D8">
            <v>15739</v>
          </cell>
        </row>
      </sheetData>
      <sheetData sheetId="41">
        <row r="8">
          <cell r="D8">
            <v>15739</v>
          </cell>
        </row>
      </sheetData>
      <sheetData sheetId="42">
        <row r="8">
          <cell r="D8">
            <v>15739</v>
          </cell>
        </row>
      </sheetData>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ow r="15">
          <cell r="F15" t="str">
            <v>План движения потоков наличности ОАО "Ленэнерго" на 4 квартал 2012 года</v>
          </cell>
        </row>
      </sheetData>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2">
          <cell r="A2">
            <v>0</v>
          </cell>
        </row>
      </sheetData>
      <sheetData sheetId="258">
        <row r="2">
          <cell r="A2">
            <v>0</v>
          </cell>
        </row>
      </sheetData>
      <sheetData sheetId="259" refreshError="1"/>
      <sheetData sheetId="260" refreshError="1"/>
      <sheetData sheetId="261" refreshError="1"/>
      <sheetData sheetId="262" refreshError="1"/>
      <sheetData sheetId="263">
        <row r="2">
          <cell r="A2">
            <v>0</v>
          </cell>
        </row>
      </sheetData>
      <sheetData sheetId="264">
        <row r="2">
          <cell r="A2">
            <v>0</v>
          </cell>
        </row>
      </sheetData>
      <sheetData sheetId="265" refreshError="1"/>
      <sheetData sheetId="266" refreshError="1"/>
      <sheetData sheetId="267" refreshError="1"/>
      <sheetData sheetId="268" refreshError="1"/>
      <sheetData sheetId="269">
        <row r="2">
          <cell r="A2">
            <v>0</v>
          </cell>
        </row>
      </sheetData>
      <sheetData sheetId="270">
        <row r="2">
          <cell r="A2">
            <v>0</v>
          </cell>
        </row>
      </sheetData>
      <sheetData sheetId="271" refreshError="1"/>
      <sheetData sheetId="272">
        <row r="2">
          <cell r="A2">
            <v>0</v>
          </cell>
        </row>
      </sheetData>
      <sheetData sheetId="273">
        <row r="2">
          <cell r="A2" t="str">
            <v>ТЭС-1</v>
          </cell>
        </row>
      </sheetData>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row r="2">
          <cell r="A2">
            <v>0</v>
          </cell>
        </row>
      </sheetData>
      <sheetData sheetId="279">
        <row r="2">
          <cell r="A2">
            <v>0</v>
          </cell>
        </row>
      </sheetData>
      <sheetData sheetId="280">
        <row r="2">
          <cell r="A2">
            <v>0</v>
          </cell>
        </row>
      </sheetData>
      <sheetData sheetId="281">
        <row r="2">
          <cell r="A2">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ow r="2">
          <cell r="A2">
            <v>0</v>
          </cell>
        </row>
      </sheetData>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row r="2">
          <cell r="A2">
            <v>0</v>
          </cell>
        </row>
      </sheetData>
      <sheetData sheetId="375">
        <row r="2">
          <cell r="A2">
            <v>0</v>
          </cell>
        </row>
      </sheetData>
      <sheetData sheetId="376">
        <row r="2">
          <cell r="A2">
            <v>0</v>
          </cell>
        </row>
      </sheetData>
      <sheetData sheetId="377">
        <row r="2">
          <cell r="A2">
            <v>0</v>
          </cell>
        </row>
      </sheetData>
      <sheetData sheetId="378">
        <row r="2">
          <cell r="A2">
            <v>0</v>
          </cell>
        </row>
      </sheetData>
      <sheetData sheetId="379">
        <row r="2">
          <cell r="A2">
            <v>0</v>
          </cell>
        </row>
      </sheetData>
      <sheetData sheetId="380">
        <row r="2">
          <cell r="A2">
            <v>0</v>
          </cell>
        </row>
      </sheetData>
      <sheetData sheetId="381">
        <row r="2">
          <cell r="A2">
            <v>0</v>
          </cell>
        </row>
      </sheetData>
      <sheetData sheetId="382">
        <row r="2">
          <cell r="A2">
            <v>0</v>
          </cell>
        </row>
      </sheetData>
      <sheetData sheetId="383">
        <row r="2">
          <cell r="A2">
            <v>0</v>
          </cell>
        </row>
      </sheetData>
      <sheetData sheetId="384">
        <row r="2">
          <cell r="A2">
            <v>0</v>
          </cell>
        </row>
      </sheetData>
      <sheetData sheetId="385">
        <row r="2">
          <cell r="A2">
            <v>0</v>
          </cell>
        </row>
      </sheetData>
      <sheetData sheetId="386">
        <row r="2">
          <cell r="A2">
            <v>0</v>
          </cell>
        </row>
      </sheetData>
      <sheetData sheetId="387">
        <row r="2">
          <cell r="A2">
            <v>0</v>
          </cell>
        </row>
      </sheetData>
      <sheetData sheetId="388">
        <row r="2">
          <cell r="A2">
            <v>0</v>
          </cell>
        </row>
      </sheetData>
      <sheetData sheetId="389">
        <row r="2">
          <cell r="A2">
            <v>0</v>
          </cell>
        </row>
      </sheetData>
      <sheetData sheetId="390">
        <row r="2">
          <cell r="A2">
            <v>0</v>
          </cell>
        </row>
      </sheetData>
      <sheetData sheetId="391">
        <row r="2">
          <cell r="A2">
            <v>0</v>
          </cell>
        </row>
      </sheetData>
      <sheetData sheetId="392">
        <row r="2">
          <cell r="A2">
            <v>0</v>
          </cell>
        </row>
      </sheetData>
      <sheetData sheetId="393">
        <row r="2">
          <cell r="A2">
            <v>0</v>
          </cell>
        </row>
      </sheetData>
      <sheetData sheetId="394">
        <row r="2">
          <cell r="A2">
            <v>0</v>
          </cell>
        </row>
      </sheetData>
      <sheetData sheetId="395">
        <row r="2">
          <cell r="A2">
            <v>0</v>
          </cell>
        </row>
      </sheetData>
      <sheetData sheetId="396">
        <row r="2">
          <cell r="A2">
            <v>0</v>
          </cell>
        </row>
      </sheetData>
      <sheetData sheetId="397">
        <row r="2">
          <cell r="A2">
            <v>0</v>
          </cell>
        </row>
      </sheetData>
      <sheetData sheetId="398">
        <row r="2">
          <cell r="A2">
            <v>0</v>
          </cell>
        </row>
      </sheetData>
      <sheetData sheetId="399">
        <row r="2">
          <cell r="A2">
            <v>0</v>
          </cell>
        </row>
      </sheetData>
      <sheetData sheetId="400">
        <row r="2">
          <cell r="A2">
            <v>0</v>
          </cell>
        </row>
      </sheetData>
      <sheetData sheetId="401">
        <row r="2">
          <cell r="A2">
            <v>0</v>
          </cell>
        </row>
      </sheetData>
      <sheetData sheetId="402">
        <row r="2">
          <cell r="A2">
            <v>0</v>
          </cell>
        </row>
      </sheetData>
      <sheetData sheetId="403">
        <row r="2">
          <cell r="A2">
            <v>0</v>
          </cell>
        </row>
      </sheetData>
      <sheetData sheetId="404">
        <row r="2">
          <cell r="A2">
            <v>0</v>
          </cell>
        </row>
      </sheetData>
      <sheetData sheetId="405">
        <row r="2">
          <cell r="A2">
            <v>0</v>
          </cell>
        </row>
      </sheetData>
      <sheetData sheetId="406">
        <row r="2">
          <cell r="A2">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2">
          <cell r="A2">
            <v>0</v>
          </cell>
        </row>
      </sheetData>
      <sheetData sheetId="419">
        <row r="2">
          <cell r="A2">
            <v>0</v>
          </cell>
        </row>
      </sheetData>
      <sheetData sheetId="420">
        <row r="2">
          <cell r="A2">
            <v>0</v>
          </cell>
        </row>
      </sheetData>
      <sheetData sheetId="421">
        <row r="2">
          <cell r="A2">
            <v>0</v>
          </cell>
        </row>
      </sheetData>
      <sheetData sheetId="422">
        <row r="2">
          <cell r="A2">
            <v>0</v>
          </cell>
        </row>
      </sheetData>
      <sheetData sheetId="423">
        <row r="2">
          <cell r="A2">
            <v>0</v>
          </cell>
        </row>
      </sheetData>
      <sheetData sheetId="424">
        <row r="2">
          <cell r="A2">
            <v>0</v>
          </cell>
        </row>
      </sheetData>
      <sheetData sheetId="425">
        <row r="2">
          <cell r="A2">
            <v>0</v>
          </cell>
        </row>
      </sheetData>
      <sheetData sheetId="426">
        <row r="2">
          <cell r="A2">
            <v>0</v>
          </cell>
        </row>
      </sheetData>
      <sheetData sheetId="427">
        <row r="2">
          <cell r="A2">
            <v>0</v>
          </cell>
        </row>
      </sheetData>
      <sheetData sheetId="428">
        <row r="2">
          <cell r="A2">
            <v>0</v>
          </cell>
        </row>
      </sheetData>
      <sheetData sheetId="429">
        <row r="2">
          <cell r="A2">
            <v>0</v>
          </cell>
        </row>
      </sheetData>
      <sheetData sheetId="430">
        <row r="2">
          <cell r="A2">
            <v>0</v>
          </cell>
        </row>
      </sheetData>
      <sheetData sheetId="431">
        <row r="2">
          <cell r="A2">
            <v>0</v>
          </cell>
        </row>
      </sheetData>
      <sheetData sheetId="432">
        <row r="2">
          <cell r="A2">
            <v>0</v>
          </cell>
        </row>
      </sheetData>
      <sheetData sheetId="433">
        <row r="2">
          <cell r="A2">
            <v>0</v>
          </cell>
        </row>
      </sheetData>
      <sheetData sheetId="434">
        <row r="2">
          <cell r="A2">
            <v>0</v>
          </cell>
        </row>
      </sheetData>
      <sheetData sheetId="435">
        <row r="2">
          <cell r="A2">
            <v>0</v>
          </cell>
        </row>
      </sheetData>
      <sheetData sheetId="436">
        <row r="2">
          <cell r="A2">
            <v>0</v>
          </cell>
        </row>
      </sheetData>
      <sheetData sheetId="437">
        <row r="2">
          <cell r="A2">
            <v>0</v>
          </cell>
        </row>
      </sheetData>
      <sheetData sheetId="438">
        <row r="2">
          <cell r="A2">
            <v>0</v>
          </cell>
        </row>
      </sheetData>
      <sheetData sheetId="439">
        <row r="2">
          <cell r="A2">
            <v>0</v>
          </cell>
        </row>
      </sheetData>
      <sheetData sheetId="440">
        <row r="2">
          <cell r="A2">
            <v>0</v>
          </cell>
        </row>
      </sheetData>
      <sheetData sheetId="441">
        <row r="2">
          <cell r="A2">
            <v>0</v>
          </cell>
        </row>
      </sheetData>
      <sheetData sheetId="442">
        <row r="2">
          <cell r="A2">
            <v>0</v>
          </cell>
        </row>
      </sheetData>
      <sheetData sheetId="443">
        <row r="2">
          <cell r="A2">
            <v>0</v>
          </cell>
        </row>
      </sheetData>
      <sheetData sheetId="444">
        <row r="2">
          <cell r="A2">
            <v>0</v>
          </cell>
        </row>
      </sheetData>
      <sheetData sheetId="445">
        <row r="2">
          <cell r="A2">
            <v>0</v>
          </cell>
        </row>
      </sheetData>
      <sheetData sheetId="446">
        <row r="2">
          <cell r="A2">
            <v>0</v>
          </cell>
        </row>
      </sheetData>
      <sheetData sheetId="447">
        <row r="2">
          <cell r="A2">
            <v>0</v>
          </cell>
        </row>
      </sheetData>
      <sheetData sheetId="448">
        <row r="2">
          <cell r="A2">
            <v>0</v>
          </cell>
        </row>
      </sheetData>
      <sheetData sheetId="449">
        <row r="2">
          <cell r="A2">
            <v>0</v>
          </cell>
        </row>
      </sheetData>
      <sheetData sheetId="450">
        <row r="2">
          <cell r="A2">
            <v>0</v>
          </cell>
        </row>
      </sheetData>
      <sheetData sheetId="451">
        <row r="2">
          <cell r="A2">
            <v>0</v>
          </cell>
        </row>
      </sheetData>
      <sheetData sheetId="452">
        <row r="8">
          <cell r="D8">
            <v>15739</v>
          </cell>
        </row>
      </sheetData>
      <sheetData sheetId="453">
        <row r="8">
          <cell r="D8">
            <v>15739</v>
          </cell>
        </row>
      </sheetData>
      <sheetData sheetId="454">
        <row r="8">
          <cell r="D8">
            <v>15739</v>
          </cell>
        </row>
      </sheetData>
      <sheetData sheetId="455">
        <row r="8">
          <cell r="D8">
            <v>15739</v>
          </cell>
        </row>
      </sheetData>
      <sheetData sheetId="456">
        <row r="8">
          <cell r="D8">
            <v>15739</v>
          </cell>
        </row>
      </sheetData>
      <sheetData sheetId="457">
        <row r="8">
          <cell r="D8">
            <v>15739</v>
          </cell>
        </row>
      </sheetData>
      <sheetData sheetId="458">
        <row r="8">
          <cell r="D8">
            <v>15739</v>
          </cell>
        </row>
      </sheetData>
      <sheetData sheetId="459">
        <row r="2">
          <cell r="A2">
            <v>0</v>
          </cell>
        </row>
      </sheetData>
      <sheetData sheetId="460">
        <row r="2">
          <cell r="A2">
            <v>0</v>
          </cell>
        </row>
      </sheetData>
      <sheetData sheetId="461">
        <row r="2">
          <cell r="A2">
            <v>0</v>
          </cell>
        </row>
      </sheetData>
      <sheetData sheetId="462">
        <row r="2">
          <cell r="A2">
            <v>0</v>
          </cell>
        </row>
      </sheetData>
      <sheetData sheetId="463">
        <row r="2">
          <cell r="A2">
            <v>0</v>
          </cell>
        </row>
      </sheetData>
      <sheetData sheetId="464">
        <row r="2">
          <cell r="A2">
            <v>0</v>
          </cell>
        </row>
      </sheetData>
      <sheetData sheetId="465">
        <row r="2">
          <cell r="A2">
            <v>0</v>
          </cell>
        </row>
      </sheetData>
      <sheetData sheetId="466">
        <row r="2">
          <cell r="A2" t="str">
            <v>ТЭС-1</v>
          </cell>
        </row>
      </sheetData>
      <sheetData sheetId="467">
        <row r="2">
          <cell r="A2">
            <v>0</v>
          </cell>
        </row>
      </sheetData>
      <sheetData sheetId="468">
        <row r="2">
          <cell r="A2">
            <v>0</v>
          </cell>
        </row>
      </sheetData>
      <sheetData sheetId="469">
        <row r="2">
          <cell r="A2">
            <v>0</v>
          </cell>
        </row>
      </sheetData>
      <sheetData sheetId="470">
        <row r="2">
          <cell r="A2">
            <v>0</v>
          </cell>
        </row>
      </sheetData>
      <sheetData sheetId="471">
        <row r="2">
          <cell r="A2">
            <v>0</v>
          </cell>
        </row>
      </sheetData>
      <sheetData sheetId="472">
        <row r="2">
          <cell r="A2">
            <v>0</v>
          </cell>
        </row>
      </sheetData>
      <sheetData sheetId="473">
        <row r="2">
          <cell r="A2" t="str">
            <v>ТЭС-1</v>
          </cell>
        </row>
      </sheetData>
      <sheetData sheetId="474">
        <row r="2">
          <cell r="A2">
            <v>0</v>
          </cell>
        </row>
      </sheetData>
      <sheetData sheetId="475">
        <row r="2">
          <cell r="A2" t="str">
            <v>ТЭС-1</v>
          </cell>
        </row>
      </sheetData>
      <sheetData sheetId="476">
        <row r="2">
          <cell r="A2">
            <v>0</v>
          </cell>
        </row>
      </sheetData>
      <sheetData sheetId="477">
        <row r="2">
          <cell r="A2">
            <v>0</v>
          </cell>
        </row>
      </sheetData>
      <sheetData sheetId="478">
        <row r="2">
          <cell r="A2">
            <v>0</v>
          </cell>
        </row>
      </sheetData>
      <sheetData sheetId="479">
        <row r="2">
          <cell r="A2">
            <v>0</v>
          </cell>
        </row>
      </sheetData>
      <sheetData sheetId="480">
        <row r="2">
          <cell r="A2">
            <v>0</v>
          </cell>
        </row>
      </sheetData>
      <sheetData sheetId="481">
        <row r="2">
          <cell r="A2">
            <v>0</v>
          </cell>
        </row>
      </sheetData>
      <sheetData sheetId="482">
        <row r="2">
          <cell r="A2">
            <v>0</v>
          </cell>
        </row>
      </sheetData>
      <sheetData sheetId="483">
        <row r="2">
          <cell r="A2">
            <v>0</v>
          </cell>
        </row>
      </sheetData>
      <sheetData sheetId="484">
        <row r="2">
          <cell r="A2">
            <v>0</v>
          </cell>
        </row>
      </sheetData>
      <sheetData sheetId="485">
        <row r="2">
          <cell r="A2">
            <v>0</v>
          </cell>
        </row>
      </sheetData>
      <sheetData sheetId="486">
        <row r="2">
          <cell r="A2">
            <v>0</v>
          </cell>
        </row>
      </sheetData>
      <sheetData sheetId="487">
        <row r="2">
          <cell r="A2">
            <v>0</v>
          </cell>
        </row>
      </sheetData>
      <sheetData sheetId="488">
        <row r="2">
          <cell r="A2">
            <v>0</v>
          </cell>
        </row>
      </sheetData>
      <sheetData sheetId="489">
        <row r="2">
          <cell r="A2" t="str">
            <v>ТЭС-1</v>
          </cell>
        </row>
      </sheetData>
      <sheetData sheetId="490">
        <row r="2">
          <cell r="A2">
            <v>0</v>
          </cell>
        </row>
      </sheetData>
      <sheetData sheetId="491">
        <row r="2">
          <cell r="A2">
            <v>0</v>
          </cell>
        </row>
      </sheetData>
      <sheetData sheetId="492">
        <row r="2">
          <cell r="A2">
            <v>0</v>
          </cell>
        </row>
      </sheetData>
      <sheetData sheetId="493">
        <row r="2">
          <cell r="A2">
            <v>0</v>
          </cell>
        </row>
      </sheetData>
      <sheetData sheetId="494">
        <row r="2">
          <cell r="A2">
            <v>0</v>
          </cell>
        </row>
      </sheetData>
      <sheetData sheetId="495">
        <row r="2">
          <cell r="A2">
            <v>0</v>
          </cell>
        </row>
      </sheetData>
      <sheetData sheetId="496">
        <row r="2">
          <cell r="A2">
            <v>0</v>
          </cell>
        </row>
      </sheetData>
      <sheetData sheetId="497">
        <row r="2">
          <cell r="A2">
            <v>0</v>
          </cell>
        </row>
      </sheetData>
      <sheetData sheetId="498">
        <row r="2">
          <cell r="A2">
            <v>0</v>
          </cell>
        </row>
      </sheetData>
      <sheetData sheetId="499">
        <row r="2">
          <cell r="A2">
            <v>0</v>
          </cell>
        </row>
      </sheetData>
      <sheetData sheetId="500">
        <row r="2">
          <cell r="A2">
            <v>0</v>
          </cell>
        </row>
      </sheetData>
      <sheetData sheetId="501">
        <row r="2">
          <cell r="A2">
            <v>0</v>
          </cell>
        </row>
      </sheetData>
      <sheetData sheetId="502">
        <row r="2">
          <cell r="A2">
            <v>0</v>
          </cell>
        </row>
      </sheetData>
      <sheetData sheetId="503">
        <row r="2">
          <cell r="A2">
            <v>0</v>
          </cell>
        </row>
      </sheetData>
      <sheetData sheetId="504">
        <row r="2">
          <cell r="A2">
            <v>0</v>
          </cell>
        </row>
      </sheetData>
      <sheetData sheetId="505">
        <row r="2">
          <cell r="A2">
            <v>0</v>
          </cell>
        </row>
      </sheetData>
      <sheetData sheetId="506">
        <row r="2">
          <cell r="A2">
            <v>0</v>
          </cell>
        </row>
      </sheetData>
      <sheetData sheetId="507">
        <row r="2">
          <cell r="A2">
            <v>0</v>
          </cell>
        </row>
      </sheetData>
      <sheetData sheetId="508">
        <row r="2">
          <cell r="A2">
            <v>0</v>
          </cell>
        </row>
      </sheetData>
      <sheetData sheetId="509">
        <row r="2">
          <cell r="A2">
            <v>0</v>
          </cell>
        </row>
      </sheetData>
      <sheetData sheetId="510">
        <row r="2">
          <cell r="A2">
            <v>0</v>
          </cell>
        </row>
      </sheetData>
      <sheetData sheetId="511">
        <row r="2">
          <cell r="A2">
            <v>0</v>
          </cell>
        </row>
      </sheetData>
      <sheetData sheetId="512">
        <row r="2">
          <cell r="A2">
            <v>0</v>
          </cell>
        </row>
      </sheetData>
      <sheetData sheetId="513">
        <row r="2">
          <cell r="A2">
            <v>0</v>
          </cell>
        </row>
      </sheetData>
      <sheetData sheetId="514">
        <row r="2">
          <cell r="A2">
            <v>0</v>
          </cell>
        </row>
      </sheetData>
      <sheetData sheetId="515">
        <row r="2">
          <cell r="A2">
            <v>0</v>
          </cell>
        </row>
      </sheetData>
      <sheetData sheetId="516">
        <row r="2">
          <cell r="A2">
            <v>0</v>
          </cell>
        </row>
      </sheetData>
      <sheetData sheetId="517">
        <row r="2">
          <cell r="A2">
            <v>0</v>
          </cell>
        </row>
      </sheetData>
      <sheetData sheetId="518">
        <row r="2">
          <cell r="A2">
            <v>0</v>
          </cell>
        </row>
      </sheetData>
      <sheetData sheetId="519">
        <row r="2">
          <cell r="A2" t="str">
            <v>ТЭС-1</v>
          </cell>
        </row>
      </sheetData>
      <sheetData sheetId="520">
        <row r="2">
          <cell r="A2">
            <v>0</v>
          </cell>
        </row>
      </sheetData>
      <sheetData sheetId="521">
        <row r="2">
          <cell r="A2">
            <v>0</v>
          </cell>
        </row>
      </sheetData>
      <sheetData sheetId="522">
        <row r="2">
          <cell r="A2">
            <v>0</v>
          </cell>
        </row>
      </sheetData>
      <sheetData sheetId="523">
        <row r="2">
          <cell r="A2">
            <v>0</v>
          </cell>
        </row>
      </sheetData>
      <sheetData sheetId="524">
        <row r="2">
          <cell r="A2">
            <v>0</v>
          </cell>
        </row>
      </sheetData>
      <sheetData sheetId="525">
        <row r="2">
          <cell r="A2">
            <v>0</v>
          </cell>
        </row>
      </sheetData>
      <sheetData sheetId="526">
        <row r="2">
          <cell r="A2">
            <v>0</v>
          </cell>
        </row>
      </sheetData>
      <sheetData sheetId="527">
        <row r="2">
          <cell r="A2">
            <v>0</v>
          </cell>
        </row>
      </sheetData>
      <sheetData sheetId="528">
        <row r="2">
          <cell r="A2">
            <v>0</v>
          </cell>
        </row>
      </sheetData>
      <sheetData sheetId="529">
        <row r="2">
          <cell r="A2">
            <v>0</v>
          </cell>
        </row>
      </sheetData>
      <sheetData sheetId="530">
        <row r="2">
          <cell r="A2">
            <v>0</v>
          </cell>
        </row>
      </sheetData>
      <sheetData sheetId="531">
        <row r="2">
          <cell r="A2">
            <v>0</v>
          </cell>
        </row>
      </sheetData>
      <sheetData sheetId="532">
        <row r="2">
          <cell r="A2">
            <v>0</v>
          </cell>
        </row>
      </sheetData>
      <sheetData sheetId="533">
        <row r="2">
          <cell r="A2">
            <v>0</v>
          </cell>
        </row>
      </sheetData>
      <sheetData sheetId="534">
        <row r="2">
          <cell r="A2">
            <v>0</v>
          </cell>
        </row>
      </sheetData>
      <sheetData sheetId="535">
        <row r="2">
          <cell r="A2">
            <v>0</v>
          </cell>
        </row>
      </sheetData>
      <sheetData sheetId="536">
        <row r="2">
          <cell r="A2">
            <v>0</v>
          </cell>
        </row>
      </sheetData>
      <sheetData sheetId="537">
        <row r="2">
          <cell r="A2">
            <v>0</v>
          </cell>
        </row>
      </sheetData>
      <sheetData sheetId="538">
        <row r="2">
          <cell r="A2">
            <v>0</v>
          </cell>
        </row>
      </sheetData>
      <sheetData sheetId="539">
        <row r="2">
          <cell r="A2">
            <v>0</v>
          </cell>
        </row>
      </sheetData>
      <sheetData sheetId="540">
        <row r="2">
          <cell r="A2">
            <v>0</v>
          </cell>
        </row>
      </sheetData>
      <sheetData sheetId="541">
        <row r="2">
          <cell r="A2">
            <v>0</v>
          </cell>
        </row>
      </sheetData>
      <sheetData sheetId="542">
        <row r="2">
          <cell r="A2">
            <v>0</v>
          </cell>
        </row>
      </sheetData>
      <sheetData sheetId="543">
        <row r="2">
          <cell r="A2">
            <v>0</v>
          </cell>
        </row>
      </sheetData>
      <sheetData sheetId="544">
        <row r="2">
          <cell r="A2">
            <v>0</v>
          </cell>
        </row>
      </sheetData>
      <sheetData sheetId="545">
        <row r="2">
          <cell r="A2">
            <v>0</v>
          </cell>
        </row>
      </sheetData>
      <sheetData sheetId="546">
        <row r="2">
          <cell r="A2">
            <v>0</v>
          </cell>
        </row>
      </sheetData>
      <sheetData sheetId="547">
        <row r="2">
          <cell r="A2">
            <v>0</v>
          </cell>
        </row>
      </sheetData>
      <sheetData sheetId="548">
        <row r="2">
          <cell r="A2">
            <v>0</v>
          </cell>
        </row>
      </sheetData>
      <sheetData sheetId="549">
        <row r="2">
          <cell r="A2">
            <v>0</v>
          </cell>
        </row>
      </sheetData>
      <sheetData sheetId="550">
        <row r="2">
          <cell r="A2">
            <v>0</v>
          </cell>
        </row>
      </sheetData>
      <sheetData sheetId="551">
        <row r="2">
          <cell r="A2">
            <v>0</v>
          </cell>
        </row>
      </sheetData>
      <sheetData sheetId="552">
        <row r="2">
          <cell r="A2">
            <v>0</v>
          </cell>
        </row>
      </sheetData>
      <sheetData sheetId="553">
        <row r="2">
          <cell r="A2">
            <v>0</v>
          </cell>
        </row>
      </sheetData>
      <sheetData sheetId="554">
        <row r="2">
          <cell r="A2">
            <v>0</v>
          </cell>
        </row>
      </sheetData>
      <sheetData sheetId="555">
        <row r="2">
          <cell r="A2">
            <v>0</v>
          </cell>
        </row>
      </sheetData>
      <sheetData sheetId="556">
        <row r="2">
          <cell r="A2">
            <v>0</v>
          </cell>
        </row>
      </sheetData>
      <sheetData sheetId="557">
        <row r="2">
          <cell r="A2">
            <v>0</v>
          </cell>
        </row>
      </sheetData>
      <sheetData sheetId="558">
        <row r="2">
          <cell r="A2">
            <v>0</v>
          </cell>
        </row>
      </sheetData>
      <sheetData sheetId="559">
        <row r="2">
          <cell r="A2">
            <v>0</v>
          </cell>
        </row>
      </sheetData>
      <sheetData sheetId="560">
        <row r="2">
          <cell r="A2">
            <v>0</v>
          </cell>
        </row>
      </sheetData>
      <sheetData sheetId="561">
        <row r="2">
          <cell r="A2">
            <v>0</v>
          </cell>
        </row>
      </sheetData>
      <sheetData sheetId="562">
        <row r="2">
          <cell r="A2">
            <v>0</v>
          </cell>
        </row>
      </sheetData>
      <sheetData sheetId="563">
        <row r="2">
          <cell r="A2">
            <v>0</v>
          </cell>
        </row>
      </sheetData>
      <sheetData sheetId="564">
        <row r="2">
          <cell r="A2">
            <v>0</v>
          </cell>
        </row>
      </sheetData>
      <sheetData sheetId="565">
        <row r="2">
          <cell r="A2">
            <v>0</v>
          </cell>
        </row>
      </sheetData>
      <sheetData sheetId="566">
        <row r="2">
          <cell r="A2">
            <v>0</v>
          </cell>
        </row>
      </sheetData>
      <sheetData sheetId="567">
        <row r="2">
          <cell r="A2">
            <v>0</v>
          </cell>
        </row>
      </sheetData>
      <sheetData sheetId="568">
        <row r="2">
          <cell r="A2">
            <v>0</v>
          </cell>
        </row>
      </sheetData>
      <sheetData sheetId="569">
        <row r="2">
          <cell r="A2">
            <v>0</v>
          </cell>
        </row>
      </sheetData>
      <sheetData sheetId="570">
        <row r="2">
          <cell r="A2">
            <v>0</v>
          </cell>
        </row>
      </sheetData>
      <sheetData sheetId="571">
        <row r="2">
          <cell r="A2">
            <v>0</v>
          </cell>
        </row>
      </sheetData>
      <sheetData sheetId="572">
        <row r="2">
          <cell r="A2">
            <v>0</v>
          </cell>
        </row>
      </sheetData>
      <sheetData sheetId="573">
        <row r="2">
          <cell r="A2">
            <v>0</v>
          </cell>
        </row>
      </sheetData>
      <sheetData sheetId="574">
        <row r="2">
          <cell r="A2">
            <v>0</v>
          </cell>
        </row>
      </sheetData>
      <sheetData sheetId="575">
        <row r="2">
          <cell r="A2">
            <v>0</v>
          </cell>
        </row>
      </sheetData>
      <sheetData sheetId="576">
        <row r="2">
          <cell r="A2">
            <v>0</v>
          </cell>
        </row>
      </sheetData>
      <sheetData sheetId="577">
        <row r="2">
          <cell r="A2">
            <v>0</v>
          </cell>
        </row>
      </sheetData>
      <sheetData sheetId="578">
        <row r="2">
          <cell r="A2">
            <v>0</v>
          </cell>
        </row>
      </sheetData>
      <sheetData sheetId="579">
        <row r="2">
          <cell r="A2">
            <v>0</v>
          </cell>
        </row>
      </sheetData>
      <sheetData sheetId="580">
        <row r="2">
          <cell r="A2">
            <v>0</v>
          </cell>
        </row>
      </sheetData>
      <sheetData sheetId="581">
        <row r="2">
          <cell r="A2">
            <v>0</v>
          </cell>
        </row>
      </sheetData>
      <sheetData sheetId="582">
        <row r="2">
          <cell r="A2">
            <v>0</v>
          </cell>
        </row>
      </sheetData>
      <sheetData sheetId="583">
        <row r="2">
          <cell r="A2">
            <v>0</v>
          </cell>
        </row>
      </sheetData>
      <sheetData sheetId="584">
        <row r="2">
          <cell r="A2">
            <v>0</v>
          </cell>
        </row>
      </sheetData>
      <sheetData sheetId="585">
        <row r="2">
          <cell r="A2">
            <v>0</v>
          </cell>
        </row>
      </sheetData>
      <sheetData sheetId="586">
        <row r="2">
          <cell r="A2">
            <v>0</v>
          </cell>
        </row>
      </sheetData>
      <sheetData sheetId="587">
        <row r="2">
          <cell r="A2">
            <v>0</v>
          </cell>
        </row>
      </sheetData>
      <sheetData sheetId="588">
        <row r="2">
          <cell r="A2">
            <v>0</v>
          </cell>
        </row>
      </sheetData>
      <sheetData sheetId="589">
        <row r="2">
          <cell r="A2">
            <v>0</v>
          </cell>
        </row>
      </sheetData>
      <sheetData sheetId="590">
        <row r="2">
          <cell r="A2">
            <v>0</v>
          </cell>
        </row>
      </sheetData>
      <sheetData sheetId="591">
        <row r="2">
          <cell r="A2">
            <v>0</v>
          </cell>
        </row>
      </sheetData>
      <sheetData sheetId="592">
        <row r="2">
          <cell r="A2">
            <v>0</v>
          </cell>
        </row>
      </sheetData>
      <sheetData sheetId="593">
        <row r="2">
          <cell r="A2">
            <v>0</v>
          </cell>
        </row>
      </sheetData>
      <sheetData sheetId="594">
        <row r="2">
          <cell r="A2">
            <v>0</v>
          </cell>
        </row>
      </sheetData>
      <sheetData sheetId="595">
        <row r="2">
          <cell r="A2">
            <v>0</v>
          </cell>
        </row>
      </sheetData>
      <sheetData sheetId="596">
        <row r="2">
          <cell r="A2">
            <v>0</v>
          </cell>
        </row>
      </sheetData>
      <sheetData sheetId="597">
        <row r="2">
          <cell r="A2">
            <v>0</v>
          </cell>
        </row>
      </sheetData>
      <sheetData sheetId="598">
        <row r="2">
          <cell r="A2">
            <v>0</v>
          </cell>
        </row>
      </sheetData>
      <sheetData sheetId="599">
        <row r="2">
          <cell r="A2">
            <v>0</v>
          </cell>
        </row>
      </sheetData>
      <sheetData sheetId="600">
        <row r="2">
          <cell r="A2">
            <v>0</v>
          </cell>
        </row>
      </sheetData>
      <sheetData sheetId="601">
        <row r="2">
          <cell r="A2">
            <v>0</v>
          </cell>
        </row>
      </sheetData>
      <sheetData sheetId="602">
        <row r="2">
          <cell r="A2">
            <v>0</v>
          </cell>
        </row>
      </sheetData>
      <sheetData sheetId="603">
        <row r="2">
          <cell r="A2">
            <v>0</v>
          </cell>
        </row>
      </sheetData>
      <sheetData sheetId="604">
        <row r="2">
          <cell r="A2">
            <v>0</v>
          </cell>
        </row>
      </sheetData>
      <sheetData sheetId="605">
        <row r="2">
          <cell r="A2">
            <v>0</v>
          </cell>
        </row>
      </sheetData>
      <sheetData sheetId="606">
        <row r="2">
          <cell r="A2">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ow r="2">
          <cell r="A2">
            <v>0</v>
          </cell>
        </row>
      </sheetData>
      <sheetData sheetId="667">
        <row r="2">
          <cell r="A2">
            <v>0</v>
          </cell>
        </row>
      </sheetData>
      <sheetData sheetId="668">
        <row r="2">
          <cell r="A2">
            <v>0</v>
          </cell>
        </row>
      </sheetData>
      <sheetData sheetId="669" refreshError="1"/>
      <sheetData sheetId="670" refreshError="1"/>
      <sheetData sheetId="671" refreshError="1"/>
      <sheetData sheetId="672"/>
      <sheetData sheetId="673"/>
      <sheetData sheetId="674" refreshError="1"/>
      <sheetData sheetId="675" refreshError="1"/>
      <sheetData sheetId="676" refreshError="1"/>
      <sheetData sheetId="677" refreshError="1"/>
      <sheetData sheetId="678">
        <row r="2">
          <cell r="A2">
            <v>0</v>
          </cell>
        </row>
      </sheetData>
      <sheetData sheetId="679">
        <row r="2">
          <cell r="A2">
            <v>0</v>
          </cell>
        </row>
      </sheetData>
      <sheetData sheetId="680">
        <row r="2">
          <cell r="A2">
            <v>0</v>
          </cell>
        </row>
      </sheetData>
      <sheetData sheetId="681" refreshError="1"/>
      <sheetData sheetId="682">
        <row r="2">
          <cell r="A2">
            <v>0</v>
          </cell>
        </row>
      </sheetData>
      <sheetData sheetId="683">
        <row r="2">
          <cell r="A2">
            <v>0</v>
          </cell>
        </row>
      </sheetData>
      <sheetData sheetId="684">
        <row r="8">
          <cell r="D8">
            <v>15739</v>
          </cell>
        </row>
      </sheetData>
      <sheetData sheetId="685">
        <row r="8">
          <cell r="D8">
            <v>15739</v>
          </cell>
        </row>
      </sheetData>
      <sheetData sheetId="686">
        <row r="8">
          <cell r="D8">
            <v>15739</v>
          </cell>
        </row>
      </sheetData>
      <sheetData sheetId="687">
        <row r="8">
          <cell r="D8">
            <v>15739</v>
          </cell>
        </row>
      </sheetData>
      <sheetData sheetId="688">
        <row r="2">
          <cell r="A2">
            <v>0</v>
          </cell>
        </row>
      </sheetData>
      <sheetData sheetId="689">
        <row r="2">
          <cell r="A2">
            <v>0</v>
          </cell>
        </row>
      </sheetData>
      <sheetData sheetId="690">
        <row r="8">
          <cell r="D8">
            <v>15739</v>
          </cell>
        </row>
      </sheetData>
      <sheetData sheetId="691">
        <row r="8">
          <cell r="D8">
            <v>15739</v>
          </cell>
        </row>
      </sheetData>
      <sheetData sheetId="692">
        <row r="8">
          <cell r="D8">
            <v>15739</v>
          </cell>
        </row>
      </sheetData>
      <sheetData sheetId="693">
        <row r="8">
          <cell r="D8">
            <v>15739</v>
          </cell>
        </row>
      </sheetData>
      <sheetData sheetId="694">
        <row r="8">
          <cell r="D8">
            <v>15739</v>
          </cell>
        </row>
      </sheetData>
      <sheetData sheetId="695">
        <row r="8">
          <cell r="D8">
            <v>15739</v>
          </cell>
        </row>
      </sheetData>
      <sheetData sheetId="696">
        <row r="8">
          <cell r="D8">
            <v>15739</v>
          </cell>
        </row>
      </sheetData>
      <sheetData sheetId="697">
        <row r="8">
          <cell r="D8">
            <v>15739</v>
          </cell>
        </row>
      </sheetData>
      <sheetData sheetId="698">
        <row r="8">
          <cell r="D8">
            <v>15739</v>
          </cell>
        </row>
      </sheetData>
      <sheetData sheetId="699">
        <row r="8">
          <cell r="D8">
            <v>15739</v>
          </cell>
        </row>
      </sheetData>
      <sheetData sheetId="700">
        <row r="8">
          <cell r="D8">
            <v>15739</v>
          </cell>
        </row>
      </sheetData>
      <sheetData sheetId="701">
        <row r="8">
          <cell r="D8">
            <v>15739</v>
          </cell>
        </row>
      </sheetData>
      <sheetData sheetId="702">
        <row r="8">
          <cell r="D8">
            <v>15739</v>
          </cell>
        </row>
      </sheetData>
      <sheetData sheetId="703">
        <row r="8">
          <cell r="D8">
            <v>15739</v>
          </cell>
        </row>
      </sheetData>
      <sheetData sheetId="704">
        <row r="2">
          <cell r="A2">
            <v>0</v>
          </cell>
        </row>
      </sheetData>
      <sheetData sheetId="705">
        <row r="2">
          <cell r="A2">
            <v>0</v>
          </cell>
        </row>
      </sheetData>
      <sheetData sheetId="706">
        <row r="2">
          <cell r="A2">
            <v>0</v>
          </cell>
        </row>
      </sheetData>
      <sheetData sheetId="707">
        <row r="2">
          <cell r="A2">
            <v>0</v>
          </cell>
        </row>
      </sheetData>
      <sheetData sheetId="708">
        <row r="2">
          <cell r="A2">
            <v>0</v>
          </cell>
        </row>
      </sheetData>
      <sheetData sheetId="709">
        <row r="2">
          <cell r="A2">
            <v>0</v>
          </cell>
        </row>
      </sheetData>
      <sheetData sheetId="710">
        <row r="2">
          <cell r="A2">
            <v>0</v>
          </cell>
        </row>
      </sheetData>
      <sheetData sheetId="711">
        <row r="2">
          <cell r="A2">
            <v>0</v>
          </cell>
        </row>
      </sheetData>
      <sheetData sheetId="712">
        <row r="2">
          <cell r="A2">
            <v>0</v>
          </cell>
        </row>
      </sheetData>
      <sheetData sheetId="713">
        <row r="2">
          <cell r="A2">
            <v>0</v>
          </cell>
        </row>
      </sheetData>
      <sheetData sheetId="714">
        <row r="2">
          <cell r="A2">
            <v>0</v>
          </cell>
        </row>
      </sheetData>
      <sheetData sheetId="715">
        <row r="2">
          <cell r="A2">
            <v>0</v>
          </cell>
        </row>
      </sheetData>
      <sheetData sheetId="716">
        <row r="2">
          <cell r="A2">
            <v>0</v>
          </cell>
        </row>
      </sheetData>
      <sheetData sheetId="717">
        <row r="2">
          <cell r="A2">
            <v>0</v>
          </cell>
        </row>
      </sheetData>
      <sheetData sheetId="718">
        <row r="2">
          <cell r="A2">
            <v>0</v>
          </cell>
        </row>
      </sheetData>
      <sheetData sheetId="719">
        <row r="2">
          <cell r="A2">
            <v>0</v>
          </cell>
        </row>
      </sheetData>
      <sheetData sheetId="720">
        <row r="2">
          <cell r="A2">
            <v>0</v>
          </cell>
        </row>
      </sheetData>
      <sheetData sheetId="721">
        <row r="2">
          <cell r="A2">
            <v>0</v>
          </cell>
        </row>
      </sheetData>
      <sheetData sheetId="722">
        <row r="2">
          <cell r="A2">
            <v>0</v>
          </cell>
        </row>
      </sheetData>
      <sheetData sheetId="723">
        <row r="2">
          <cell r="A2">
            <v>0</v>
          </cell>
        </row>
      </sheetData>
      <sheetData sheetId="724">
        <row r="2">
          <cell r="A2">
            <v>0</v>
          </cell>
        </row>
      </sheetData>
      <sheetData sheetId="725">
        <row r="2">
          <cell r="A2">
            <v>0</v>
          </cell>
        </row>
      </sheetData>
      <sheetData sheetId="726">
        <row r="2">
          <cell r="A2">
            <v>0</v>
          </cell>
        </row>
      </sheetData>
      <sheetData sheetId="727">
        <row r="2">
          <cell r="A2">
            <v>0</v>
          </cell>
        </row>
      </sheetData>
      <sheetData sheetId="728">
        <row r="2">
          <cell r="A2">
            <v>0</v>
          </cell>
        </row>
      </sheetData>
      <sheetData sheetId="729">
        <row r="2">
          <cell r="A2">
            <v>0</v>
          </cell>
        </row>
      </sheetData>
      <sheetData sheetId="730">
        <row r="2">
          <cell r="A2">
            <v>0</v>
          </cell>
        </row>
      </sheetData>
      <sheetData sheetId="731">
        <row r="2">
          <cell r="A2">
            <v>0</v>
          </cell>
        </row>
      </sheetData>
      <sheetData sheetId="732">
        <row r="2">
          <cell r="A2">
            <v>0</v>
          </cell>
        </row>
      </sheetData>
      <sheetData sheetId="733">
        <row r="2">
          <cell r="A2">
            <v>0</v>
          </cell>
        </row>
      </sheetData>
      <sheetData sheetId="734">
        <row r="2">
          <cell r="A2">
            <v>0</v>
          </cell>
        </row>
      </sheetData>
      <sheetData sheetId="735">
        <row r="2">
          <cell r="A2">
            <v>0</v>
          </cell>
        </row>
      </sheetData>
      <sheetData sheetId="736">
        <row r="2">
          <cell r="A2">
            <v>0</v>
          </cell>
        </row>
      </sheetData>
      <sheetData sheetId="737">
        <row r="2">
          <cell r="A2">
            <v>0</v>
          </cell>
        </row>
      </sheetData>
      <sheetData sheetId="738" refreshError="1"/>
      <sheetData sheetId="739" refreshError="1"/>
      <sheetData sheetId="740" refreshError="1"/>
      <sheetData sheetId="741">
        <row r="8">
          <cell r="D8">
            <v>15739</v>
          </cell>
        </row>
      </sheetData>
      <sheetData sheetId="742">
        <row r="8">
          <cell r="D8">
            <v>15739</v>
          </cell>
        </row>
      </sheetData>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sheetData sheetId="941"/>
      <sheetData sheetId="942"/>
      <sheetData sheetId="943"/>
      <sheetData sheetId="944"/>
      <sheetData sheetId="945"/>
      <sheetData sheetId="946"/>
      <sheetData sheetId="947"/>
      <sheetData sheetId="948"/>
      <sheetData sheetId="949"/>
      <sheetData sheetId="950"/>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refreshError="1"/>
      <sheetData sheetId="995" refreshError="1"/>
      <sheetData sheetId="996" refreshError="1"/>
      <sheetData sheetId="997" refreshError="1"/>
      <sheetData sheetId="99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共機J"/>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 val="ЧЭ"/>
      <sheetName val="Снижение ОР"/>
      <sheetName val="СБП_Списки (2)"/>
      <sheetName val="Титул_1"/>
      <sheetName val="Снижение_ОР"/>
      <sheetName val="14. Снижение ОР 3%"/>
      <sheetName val="Лист8"/>
      <sheetName val="Приложение 1"/>
    </sheetNames>
    <sheetDataSet>
      <sheetData sheetId="0">
        <row r="4">
          <cell r="B4">
            <v>0</v>
          </cell>
        </row>
        <row r="14">
          <cell r="F14">
            <v>0</v>
          </cell>
          <cell r="G14">
            <v>0</v>
          </cell>
        </row>
        <row r="15">
          <cell r="F15">
            <v>0</v>
          </cell>
          <cell r="G15">
            <v>0</v>
          </cell>
        </row>
        <row r="16">
          <cell r="F16">
            <v>0</v>
          </cell>
          <cell r="G16">
            <v>0</v>
          </cell>
        </row>
        <row r="17">
          <cell r="F17">
            <v>0</v>
          </cell>
          <cell r="G17">
            <v>0</v>
          </cell>
        </row>
        <row r="18">
          <cell r="F18">
            <v>0</v>
          </cell>
          <cell r="G18">
            <v>0</v>
          </cell>
        </row>
        <row r="19">
          <cell r="F19" t="str">
            <v>Nesterenko_VV@mrsk-1.ru</v>
          </cell>
          <cell r="G19">
            <v>0</v>
          </cell>
        </row>
        <row r="20">
          <cell r="F20">
            <v>0</v>
          </cell>
          <cell r="G20">
            <v>0</v>
          </cell>
        </row>
        <row r="21">
          <cell r="F21">
            <v>0</v>
          </cell>
          <cell r="G21">
            <v>0</v>
          </cell>
        </row>
        <row r="22">
          <cell r="F22" t="str">
            <v xml:space="preserve"> </v>
          </cell>
          <cell r="G22">
            <v>0</v>
          </cell>
        </row>
        <row r="23">
          <cell r="F23">
            <v>0</v>
          </cell>
          <cell r="G23">
            <v>0</v>
          </cell>
        </row>
        <row r="24">
          <cell r="F24">
            <v>0</v>
          </cell>
          <cell r="G24">
            <v>0</v>
          </cell>
        </row>
        <row r="25">
          <cell r="F25">
            <v>0</v>
          </cell>
          <cell r="G25">
            <v>0</v>
          </cell>
        </row>
      </sheetData>
      <sheetData sheetId="1"/>
      <sheetData sheetId="2">
        <row r="4">
          <cell r="C4">
            <v>0</v>
          </cell>
        </row>
      </sheetData>
      <sheetData sheetId="3">
        <row r="4">
          <cell r="C4">
            <v>0</v>
          </cell>
        </row>
      </sheetData>
      <sheetData sheetId="4">
        <row r="4">
          <cell r="C4">
            <v>0</v>
          </cell>
        </row>
      </sheetData>
      <sheetData sheetId="5">
        <row r="4">
          <cell r="C4">
            <v>0</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ow r="2">
          <cell r="A2">
            <v>0</v>
          </cell>
        </row>
      </sheetData>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5">
          <cell r="C5">
            <v>65048.456920000004</v>
          </cell>
        </row>
      </sheetData>
      <sheetData sheetId="132">
        <row r="5">
          <cell r="C5">
            <v>65048.456920000004</v>
          </cell>
        </row>
      </sheetData>
      <sheetData sheetId="133">
        <row r="5">
          <cell r="C5">
            <v>0</v>
          </cell>
        </row>
      </sheetData>
      <sheetData sheetId="134">
        <row r="5">
          <cell r="C5">
            <v>0</v>
          </cell>
        </row>
      </sheetData>
      <sheetData sheetId="135">
        <row r="5">
          <cell r="C5">
            <v>65048.456920000004</v>
          </cell>
        </row>
      </sheetData>
      <sheetData sheetId="136">
        <row r="5">
          <cell r="C5">
            <v>65048.456920000004</v>
          </cell>
        </row>
      </sheetData>
      <sheetData sheetId="137">
        <row r="5">
          <cell r="C5">
            <v>0</v>
          </cell>
        </row>
      </sheetData>
      <sheetData sheetId="138">
        <row r="5">
          <cell r="C5">
            <v>0</v>
          </cell>
        </row>
      </sheetData>
      <sheetData sheetId="139">
        <row r="5">
          <cell r="C5">
            <v>0</v>
          </cell>
        </row>
      </sheetData>
      <sheetData sheetId="140">
        <row r="5">
          <cell r="C5">
            <v>0</v>
          </cell>
        </row>
      </sheetData>
      <sheetData sheetId="141">
        <row r="5">
          <cell r="C5">
            <v>65048.456920000004</v>
          </cell>
        </row>
      </sheetData>
      <sheetData sheetId="142">
        <row r="5">
          <cell r="C5">
            <v>65048.456920000004</v>
          </cell>
        </row>
      </sheetData>
      <sheetData sheetId="143">
        <row r="5">
          <cell r="C5">
            <v>0</v>
          </cell>
        </row>
      </sheetData>
      <sheetData sheetId="144">
        <row r="5">
          <cell r="C5">
            <v>0</v>
          </cell>
        </row>
      </sheetData>
      <sheetData sheetId="145">
        <row r="5">
          <cell r="C5">
            <v>0</v>
          </cell>
        </row>
      </sheetData>
      <sheetData sheetId="146">
        <row r="5">
          <cell r="C5">
            <v>0</v>
          </cell>
        </row>
      </sheetData>
      <sheetData sheetId="147">
        <row r="5">
          <cell r="C5">
            <v>65048.456920000004</v>
          </cell>
        </row>
      </sheetData>
      <sheetData sheetId="148">
        <row r="5">
          <cell r="C5">
            <v>65048.456920000004</v>
          </cell>
        </row>
      </sheetData>
      <sheetData sheetId="149">
        <row r="5">
          <cell r="C5">
            <v>0</v>
          </cell>
        </row>
      </sheetData>
      <sheetData sheetId="150">
        <row r="5">
          <cell r="C5">
            <v>0</v>
          </cell>
        </row>
      </sheetData>
      <sheetData sheetId="151">
        <row r="5">
          <cell r="C5">
            <v>0</v>
          </cell>
        </row>
      </sheetData>
      <sheetData sheetId="152">
        <row r="5">
          <cell r="C5">
            <v>0</v>
          </cell>
        </row>
      </sheetData>
      <sheetData sheetId="153">
        <row r="5">
          <cell r="C5">
            <v>65048.456920000004</v>
          </cell>
        </row>
      </sheetData>
      <sheetData sheetId="154">
        <row r="5">
          <cell r="C5">
            <v>65048.456920000004</v>
          </cell>
        </row>
      </sheetData>
      <sheetData sheetId="155">
        <row r="5">
          <cell r="C5">
            <v>0</v>
          </cell>
        </row>
      </sheetData>
      <sheetData sheetId="156">
        <row r="5">
          <cell r="C5">
            <v>0</v>
          </cell>
        </row>
      </sheetData>
      <sheetData sheetId="157">
        <row r="5">
          <cell r="C5">
            <v>0</v>
          </cell>
        </row>
      </sheetData>
      <sheetData sheetId="158">
        <row r="5">
          <cell r="C5">
            <v>65048.456920000004</v>
          </cell>
        </row>
      </sheetData>
      <sheetData sheetId="159">
        <row r="5">
          <cell r="C5">
            <v>65048.456920000004</v>
          </cell>
        </row>
      </sheetData>
      <sheetData sheetId="160">
        <row r="5">
          <cell r="C5">
            <v>65048.456920000004</v>
          </cell>
        </row>
      </sheetData>
      <sheetData sheetId="161">
        <row r="5">
          <cell r="C5">
            <v>0</v>
          </cell>
        </row>
      </sheetData>
      <sheetData sheetId="162">
        <row r="5">
          <cell r="C5">
            <v>0</v>
          </cell>
        </row>
      </sheetData>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65048.456920000004</v>
          </cell>
        </row>
      </sheetData>
      <sheetData sheetId="367">
        <row r="9">
          <cell r="E9">
            <v>0</v>
          </cell>
        </row>
      </sheetData>
      <sheetData sheetId="368">
        <row r="9">
          <cell r="E9">
            <v>0</v>
          </cell>
        </row>
      </sheetData>
      <sheetData sheetId="369"/>
      <sheetData sheetId="370"/>
      <sheetData sheetId="371"/>
      <sheetData sheetId="372">
        <row r="9">
          <cell r="E9">
            <v>0</v>
          </cell>
        </row>
      </sheetData>
      <sheetData sheetId="373"/>
      <sheetData sheetId="374"/>
      <sheetData sheetId="375"/>
      <sheetData sheetId="376" refreshError="1"/>
      <sheetData sheetId="377" refreshError="1"/>
      <sheetData sheetId="378" refreshError="1"/>
      <sheetData sheetId="379" refreshError="1"/>
      <sheetData sheetId="380"/>
      <sheetData sheetId="381"/>
      <sheetData sheetId="382"/>
      <sheetData sheetId="383"/>
      <sheetData sheetId="384"/>
      <sheetData sheetId="385">
        <row r="9">
          <cell r="E9">
            <v>0</v>
          </cell>
        </row>
      </sheetData>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ow r="5">
          <cell r="C5">
            <v>0</v>
          </cell>
        </row>
      </sheetData>
      <sheetData sheetId="402"/>
      <sheetData sheetId="403"/>
      <sheetData sheetId="404"/>
      <sheetData sheetId="405"/>
      <sheetData sheetId="406"/>
      <sheetData sheetId="407" refreshError="1"/>
      <sheetData sheetId="408">
        <row r="5">
          <cell r="C5">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A13" sqref="A13:C1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7" t="s">
        <v>3</v>
      </c>
      <c r="B5" s="37"/>
      <c r="C5" s="37"/>
    </row>
    <row r="7" spans="1:3" s="1" customFormat="1" ht="18.95" customHeight="1" x14ac:dyDescent="0.3">
      <c r="A7" s="38" t="s">
        <v>4</v>
      </c>
      <c r="B7" s="38"/>
      <c r="C7" s="38"/>
    </row>
    <row r="9" spans="1:3" s="1" customFormat="1" ht="15.95" customHeight="1" x14ac:dyDescent="0.25">
      <c r="A9" s="37" t="s">
        <v>5</v>
      </c>
      <c r="B9" s="37"/>
      <c r="C9" s="37"/>
    </row>
    <row r="10" spans="1:3" s="1" customFormat="1" ht="15.95" customHeight="1" x14ac:dyDescent="0.25">
      <c r="A10" s="39" t="s">
        <v>6</v>
      </c>
      <c r="B10" s="39"/>
      <c r="C10" s="39"/>
    </row>
    <row r="12" spans="1:3" s="1" customFormat="1" ht="15.95" customHeight="1" x14ac:dyDescent="0.25">
      <c r="A12" s="37" t="s">
        <v>7</v>
      </c>
      <c r="B12" s="37"/>
      <c r="C12" s="37"/>
    </row>
    <row r="13" spans="1:3" s="1" customFormat="1" ht="15.95" customHeight="1" x14ac:dyDescent="0.25">
      <c r="A13" s="39" t="s">
        <v>8</v>
      </c>
      <c r="B13" s="39"/>
      <c r="C13" s="39"/>
    </row>
    <row r="15" spans="1:3" s="1" customFormat="1" ht="48" customHeight="1" x14ac:dyDescent="0.25">
      <c r="A15" s="40" t="s">
        <v>9</v>
      </c>
      <c r="B15" s="40"/>
      <c r="C15" s="40"/>
    </row>
    <row r="16" spans="1:3" s="1" customFormat="1" ht="15.95" customHeight="1" x14ac:dyDescent="0.25">
      <c r="A16" s="39" t="s">
        <v>10</v>
      </c>
      <c r="B16" s="39"/>
      <c r="C16" s="39"/>
    </row>
    <row r="18" spans="1:3" s="1" customFormat="1" ht="18.95" customHeight="1" x14ac:dyDescent="0.3">
      <c r="A18" s="41" t="s">
        <v>11</v>
      </c>
      <c r="B18" s="41"/>
      <c r="C18" s="41"/>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111" customHeight="1" x14ac:dyDescent="0.25">
      <c r="A23" s="4" t="s">
        <v>16</v>
      </c>
      <c r="B23" s="4" t="s">
        <v>20</v>
      </c>
      <c r="C23" s="4" t="s">
        <v>21</v>
      </c>
    </row>
    <row r="24" spans="1:3" ht="15.95" customHeight="1" x14ac:dyDescent="0.25">
      <c r="A24" s="36"/>
      <c r="B24" s="36"/>
      <c r="C24" s="36"/>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189.95"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36"/>
      <c r="B39" s="36"/>
      <c r="C39" s="36"/>
    </row>
    <row r="40" spans="1:3" s="1" customFormat="1" ht="200.1"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36"/>
      <c r="B47" s="36"/>
      <c r="C47" s="36"/>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37" t="s">
        <v>3</v>
      </c>
      <c r="B4" s="37"/>
      <c r="C4" s="37"/>
      <c r="D4" s="37"/>
      <c r="E4" s="37"/>
      <c r="F4" s="37"/>
      <c r="G4" s="37"/>
      <c r="H4" s="37"/>
      <c r="I4" s="37"/>
      <c r="J4" s="37"/>
      <c r="K4" s="37"/>
      <c r="L4" s="37"/>
      <c r="M4" s="37"/>
      <c r="N4" s="37"/>
      <c r="O4" s="37"/>
      <c r="P4" s="37"/>
      <c r="Q4" s="37"/>
      <c r="R4" s="37"/>
      <c r="S4" s="37"/>
      <c r="T4" s="37"/>
      <c r="U4" s="37"/>
    </row>
    <row r="5" spans="1:29" ht="15.95" customHeight="1" x14ac:dyDescent="0.25"/>
    <row r="6" spans="1:29" ht="18.95" customHeight="1" x14ac:dyDescent="0.3">
      <c r="A6" s="38" t="s">
        <v>4</v>
      </c>
      <c r="B6" s="38"/>
      <c r="C6" s="38"/>
      <c r="D6" s="38"/>
      <c r="E6" s="38"/>
      <c r="F6" s="38"/>
      <c r="G6" s="38"/>
      <c r="H6" s="38"/>
      <c r="I6" s="38"/>
      <c r="J6" s="38"/>
      <c r="K6" s="38"/>
      <c r="L6" s="38"/>
      <c r="M6" s="38"/>
      <c r="N6" s="38"/>
      <c r="O6" s="38"/>
      <c r="P6" s="38"/>
      <c r="Q6" s="38"/>
      <c r="R6" s="38"/>
      <c r="S6" s="38"/>
      <c r="T6" s="38"/>
      <c r="U6" s="38"/>
    </row>
    <row r="7" spans="1:29" ht="15.95" customHeight="1" x14ac:dyDescent="0.25"/>
    <row r="8" spans="1:29" ht="15.95" customHeight="1" x14ac:dyDescent="0.25">
      <c r="A8" s="37" t="s">
        <v>5</v>
      </c>
      <c r="B8" s="37"/>
      <c r="C8" s="37"/>
      <c r="D8" s="37"/>
      <c r="E8" s="37"/>
      <c r="F8" s="37"/>
      <c r="G8" s="37"/>
      <c r="H8" s="37"/>
      <c r="I8" s="37"/>
      <c r="J8" s="37"/>
      <c r="K8" s="37"/>
      <c r="L8" s="37"/>
      <c r="M8" s="37"/>
      <c r="N8" s="37"/>
      <c r="O8" s="37"/>
      <c r="P8" s="37"/>
      <c r="Q8" s="37"/>
      <c r="R8" s="37"/>
      <c r="S8" s="37"/>
      <c r="T8" s="37"/>
      <c r="U8" s="37"/>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37" t="s">
        <v>7</v>
      </c>
      <c r="B11" s="37"/>
      <c r="C11" s="37"/>
      <c r="D11" s="37"/>
      <c r="E11" s="37"/>
      <c r="F11" s="37"/>
      <c r="G11" s="37"/>
      <c r="H11" s="37"/>
      <c r="I11" s="37"/>
      <c r="J11" s="37"/>
      <c r="K11" s="37"/>
      <c r="L11" s="37"/>
      <c r="M11" s="37"/>
      <c r="N11" s="37"/>
      <c r="O11" s="37"/>
      <c r="P11" s="37"/>
      <c r="Q11" s="37"/>
      <c r="R11" s="37"/>
      <c r="S11" s="37"/>
      <c r="T11" s="37"/>
      <c r="U11" s="37"/>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40" t="s">
        <v>9</v>
      </c>
      <c r="B14" s="40"/>
      <c r="C14" s="40"/>
      <c r="D14" s="40"/>
      <c r="E14" s="40"/>
      <c r="F14" s="40"/>
      <c r="G14" s="40"/>
      <c r="H14" s="40"/>
      <c r="I14" s="40"/>
      <c r="J14" s="40"/>
      <c r="K14" s="40"/>
      <c r="L14" s="40"/>
      <c r="M14" s="40"/>
      <c r="N14" s="40"/>
      <c r="O14" s="40"/>
      <c r="P14" s="40"/>
      <c r="Q14" s="40"/>
      <c r="R14" s="40"/>
      <c r="S14" s="40"/>
      <c r="T14" s="40"/>
      <c r="U14" s="40"/>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4" t="s">
        <v>395</v>
      </c>
      <c r="B18" s="44"/>
      <c r="C18" s="44"/>
      <c r="D18" s="44"/>
      <c r="E18" s="44"/>
      <c r="F18" s="44"/>
      <c r="G18" s="44"/>
      <c r="H18" s="44"/>
      <c r="I18" s="44"/>
      <c r="J18" s="44"/>
      <c r="K18" s="44"/>
      <c r="L18" s="44"/>
      <c r="M18" s="44"/>
      <c r="N18" s="44"/>
      <c r="O18" s="44"/>
      <c r="P18" s="44"/>
      <c r="Q18" s="44"/>
      <c r="R18" s="44"/>
      <c r="S18" s="44"/>
      <c r="T18" s="44"/>
      <c r="U18" s="44"/>
    </row>
    <row r="19" spans="1:29" ht="11.1" customHeight="1" x14ac:dyDescent="0.25"/>
    <row r="20" spans="1:29" ht="15" customHeight="1" x14ac:dyDescent="0.25">
      <c r="A20" s="74" t="s">
        <v>396</v>
      </c>
      <c r="B20" s="74" t="s">
        <v>397</v>
      </c>
      <c r="C20" s="74" t="s">
        <v>398</v>
      </c>
      <c r="D20" s="74"/>
      <c r="E20" s="74" t="s">
        <v>399</v>
      </c>
      <c r="F20" s="74"/>
      <c r="G20" s="74" t="s">
        <v>400</v>
      </c>
      <c r="H20" s="79" t="s">
        <v>401</v>
      </c>
      <c r="I20" s="79"/>
      <c r="J20" s="79"/>
      <c r="K20" s="79"/>
      <c r="L20" s="79" t="s">
        <v>402</v>
      </c>
      <c r="M20" s="79"/>
      <c r="N20" s="79"/>
      <c r="O20" s="79"/>
      <c r="P20" s="79" t="s">
        <v>403</v>
      </c>
      <c r="Q20" s="79"/>
      <c r="R20" s="79"/>
      <c r="S20" s="79"/>
      <c r="T20" s="79" t="s">
        <v>404</v>
      </c>
      <c r="U20" s="79"/>
      <c r="V20" s="79"/>
      <c r="W20" s="79"/>
      <c r="X20" s="79" t="s">
        <v>405</v>
      </c>
      <c r="Y20" s="79"/>
      <c r="Z20" s="79"/>
      <c r="AA20" s="79"/>
      <c r="AB20" s="74" t="s">
        <v>406</v>
      </c>
      <c r="AC20" s="74"/>
    </row>
    <row r="21" spans="1:29" ht="15" customHeight="1" x14ac:dyDescent="0.25">
      <c r="A21" s="75"/>
      <c r="B21" s="75"/>
      <c r="C21" s="77"/>
      <c r="D21" s="78"/>
      <c r="E21" s="77"/>
      <c r="F21" s="78"/>
      <c r="G21" s="75"/>
      <c r="H21" s="79" t="s">
        <v>319</v>
      </c>
      <c r="I21" s="79"/>
      <c r="J21" s="79" t="s">
        <v>320</v>
      </c>
      <c r="K21" s="79"/>
      <c r="L21" s="79" t="s">
        <v>319</v>
      </c>
      <c r="M21" s="79"/>
      <c r="N21" s="79" t="s">
        <v>320</v>
      </c>
      <c r="O21" s="79"/>
      <c r="P21" s="79" t="s">
        <v>319</v>
      </c>
      <c r="Q21" s="79"/>
      <c r="R21" s="79" t="s">
        <v>320</v>
      </c>
      <c r="S21" s="79"/>
      <c r="T21" s="79" t="s">
        <v>319</v>
      </c>
      <c r="U21" s="79"/>
      <c r="V21" s="79" t="s">
        <v>320</v>
      </c>
      <c r="W21" s="79"/>
      <c r="X21" s="79" t="s">
        <v>319</v>
      </c>
      <c r="Y21" s="79"/>
      <c r="Z21" s="79" t="s">
        <v>320</v>
      </c>
      <c r="AA21" s="79"/>
      <c r="AB21" s="77"/>
      <c r="AC21" s="78"/>
    </row>
    <row r="22" spans="1:29" ht="29.1" customHeight="1" x14ac:dyDescent="0.25">
      <c r="A22" s="76"/>
      <c r="B22" s="76"/>
      <c r="C22" s="26" t="s">
        <v>319</v>
      </c>
      <c r="D22" s="26" t="s">
        <v>320</v>
      </c>
      <c r="E22" s="26" t="s">
        <v>407</v>
      </c>
      <c r="F22" s="26" t="s">
        <v>408</v>
      </c>
      <c r="G22" s="76"/>
      <c r="H22" s="26" t="s">
        <v>409</v>
      </c>
      <c r="I22" s="26" t="s">
        <v>410</v>
      </c>
      <c r="J22" s="26" t="s">
        <v>409</v>
      </c>
      <c r="K22" s="26" t="s">
        <v>410</v>
      </c>
      <c r="L22" s="26" t="s">
        <v>409</v>
      </c>
      <c r="M22" s="26" t="s">
        <v>410</v>
      </c>
      <c r="N22" s="26" t="s">
        <v>409</v>
      </c>
      <c r="O22" s="26" t="s">
        <v>410</v>
      </c>
      <c r="P22" s="26" t="s">
        <v>409</v>
      </c>
      <c r="Q22" s="26" t="s">
        <v>410</v>
      </c>
      <c r="R22" s="26" t="s">
        <v>409</v>
      </c>
      <c r="S22" s="26" t="s">
        <v>410</v>
      </c>
      <c r="T22" s="26" t="s">
        <v>409</v>
      </c>
      <c r="U22" s="26" t="s">
        <v>410</v>
      </c>
      <c r="V22" s="26" t="s">
        <v>409</v>
      </c>
      <c r="W22" s="26" t="s">
        <v>410</v>
      </c>
      <c r="X22" s="26" t="s">
        <v>409</v>
      </c>
      <c r="Y22" s="26" t="s">
        <v>410</v>
      </c>
      <c r="Z22" s="26" t="s">
        <v>409</v>
      </c>
      <c r="AA22" s="26" t="s">
        <v>410</v>
      </c>
      <c r="AB22" s="26" t="s">
        <v>319</v>
      </c>
      <c r="AC22" s="26" t="s">
        <v>320</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411</v>
      </c>
      <c r="C24" s="28" t="s">
        <v>412</v>
      </c>
      <c r="D24" s="28" t="s">
        <v>413</v>
      </c>
      <c r="E24" s="28" t="s">
        <v>412</v>
      </c>
      <c r="F24" s="28" t="s">
        <v>413</v>
      </c>
      <c r="G24" s="28" t="s">
        <v>324</v>
      </c>
      <c r="H24" s="28" t="s">
        <v>324</v>
      </c>
      <c r="I24" s="28" t="s">
        <v>61</v>
      </c>
      <c r="J24" s="28" t="s">
        <v>324</v>
      </c>
      <c r="K24" s="28" t="s">
        <v>61</v>
      </c>
      <c r="L24" s="28" t="s">
        <v>414</v>
      </c>
      <c r="M24" s="28" t="s">
        <v>24</v>
      </c>
      <c r="N24" s="28" t="s">
        <v>414</v>
      </c>
      <c r="O24" s="28" t="s">
        <v>24</v>
      </c>
      <c r="P24" s="28" t="s">
        <v>415</v>
      </c>
      <c r="Q24" s="28" t="s">
        <v>24</v>
      </c>
      <c r="R24" s="28" t="s">
        <v>415</v>
      </c>
      <c r="S24" s="28" t="s">
        <v>24</v>
      </c>
      <c r="T24" s="28" t="s">
        <v>416</v>
      </c>
      <c r="U24" s="28" t="s">
        <v>24</v>
      </c>
      <c r="V24" s="28" t="s">
        <v>416</v>
      </c>
      <c r="W24" s="28" t="s">
        <v>24</v>
      </c>
      <c r="X24" s="28" t="s">
        <v>417</v>
      </c>
      <c r="Y24" s="28" t="s">
        <v>24</v>
      </c>
      <c r="Z24" s="28" t="s">
        <v>61</v>
      </c>
      <c r="AA24" s="28" t="s">
        <v>61</v>
      </c>
      <c r="AB24" s="28" t="s">
        <v>412</v>
      </c>
      <c r="AC24" s="28" t="s">
        <v>413</v>
      </c>
    </row>
    <row r="25" spans="1:29" ht="15" customHeight="1" x14ac:dyDescent="0.25">
      <c r="A25" s="28" t="s">
        <v>418</v>
      </c>
      <c r="B25" s="31" t="s">
        <v>419</v>
      </c>
      <c r="C25" s="26" t="s">
        <v>324</v>
      </c>
      <c r="D25" s="26" t="s">
        <v>324</v>
      </c>
      <c r="E25" s="26" t="s">
        <v>324</v>
      </c>
      <c r="F25" s="26" t="s">
        <v>324</v>
      </c>
      <c r="G25" s="26" t="s">
        <v>324</v>
      </c>
      <c r="H25" s="26" t="s">
        <v>324</v>
      </c>
      <c r="I25" s="26" t="s">
        <v>61</v>
      </c>
      <c r="J25" s="26" t="s">
        <v>324</v>
      </c>
      <c r="K25" s="26" t="s">
        <v>61</v>
      </c>
      <c r="L25" s="26" t="s">
        <v>324</v>
      </c>
      <c r="M25" s="26" t="s">
        <v>61</v>
      </c>
      <c r="N25" s="26" t="s">
        <v>324</v>
      </c>
      <c r="O25" s="26" t="s">
        <v>61</v>
      </c>
      <c r="P25" s="26" t="s">
        <v>324</v>
      </c>
      <c r="Q25" s="26" t="s">
        <v>61</v>
      </c>
      <c r="R25" s="26" t="s">
        <v>324</v>
      </c>
      <c r="S25" s="26" t="s">
        <v>61</v>
      </c>
      <c r="T25" s="26" t="s">
        <v>324</v>
      </c>
      <c r="U25" s="26" t="s">
        <v>61</v>
      </c>
      <c r="V25" s="26" t="s">
        <v>324</v>
      </c>
      <c r="W25" s="26" t="s">
        <v>61</v>
      </c>
      <c r="X25" s="26" t="s">
        <v>324</v>
      </c>
      <c r="Y25" s="26" t="s">
        <v>61</v>
      </c>
      <c r="Z25" s="26" t="s">
        <v>61</v>
      </c>
      <c r="AA25" s="26" t="s">
        <v>61</v>
      </c>
      <c r="AB25" s="26" t="s">
        <v>324</v>
      </c>
      <c r="AC25" s="26" t="s">
        <v>324</v>
      </c>
    </row>
    <row r="26" spans="1:29" ht="29.1" customHeight="1" x14ac:dyDescent="0.25">
      <c r="A26" s="28" t="s">
        <v>420</v>
      </c>
      <c r="B26" s="31" t="s">
        <v>421</v>
      </c>
      <c r="C26" s="26" t="s">
        <v>324</v>
      </c>
      <c r="D26" s="26" t="s">
        <v>324</v>
      </c>
      <c r="E26" s="26" t="s">
        <v>324</v>
      </c>
      <c r="F26" s="26" t="s">
        <v>324</v>
      </c>
      <c r="G26" s="26" t="s">
        <v>324</v>
      </c>
      <c r="H26" s="26" t="s">
        <v>324</v>
      </c>
      <c r="I26" s="26" t="s">
        <v>61</v>
      </c>
      <c r="J26" s="26" t="s">
        <v>324</v>
      </c>
      <c r="K26" s="26" t="s">
        <v>61</v>
      </c>
      <c r="L26" s="26" t="s">
        <v>324</v>
      </c>
      <c r="M26" s="26" t="s">
        <v>61</v>
      </c>
      <c r="N26" s="26" t="s">
        <v>324</v>
      </c>
      <c r="O26" s="26" t="s">
        <v>61</v>
      </c>
      <c r="P26" s="26" t="s">
        <v>324</v>
      </c>
      <c r="Q26" s="26" t="s">
        <v>61</v>
      </c>
      <c r="R26" s="26" t="s">
        <v>324</v>
      </c>
      <c r="S26" s="26" t="s">
        <v>61</v>
      </c>
      <c r="T26" s="26" t="s">
        <v>324</v>
      </c>
      <c r="U26" s="26" t="s">
        <v>61</v>
      </c>
      <c r="V26" s="26" t="s">
        <v>324</v>
      </c>
      <c r="W26" s="26" t="s">
        <v>61</v>
      </c>
      <c r="X26" s="26" t="s">
        <v>324</v>
      </c>
      <c r="Y26" s="26" t="s">
        <v>61</v>
      </c>
      <c r="Z26" s="26" t="s">
        <v>61</v>
      </c>
      <c r="AA26" s="26" t="s">
        <v>61</v>
      </c>
      <c r="AB26" s="26" t="s">
        <v>324</v>
      </c>
      <c r="AC26" s="26" t="s">
        <v>324</v>
      </c>
    </row>
    <row r="27" spans="1:29" ht="44.1" customHeight="1" x14ac:dyDescent="0.25">
      <c r="A27" s="28" t="s">
        <v>422</v>
      </c>
      <c r="B27" s="31" t="s">
        <v>423</v>
      </c>
      <c r="C27" s="26" t="s">
        <v>412</v>
      </c>
      <c r="D27" s="26" t="s">
        <v>424</v>
      </c>
      <c r="E27" s="26" t="s">
        <v>412</v>
      </c>
      <c r="F27" s="26" t="s">
        <v>424</v>
      </c>
      <c r="G27" s="26" t="s">
        <v>324</v>
      </c>
      <c r="H27" s="26" t="s">
        <v>324</v>
      </c>
      <c r="I27" s="26" t="s">
        <v>61</v>
      </c>
      <c r="J27" s="26" t="s">
        <v>324</v>
      </c>
      <c r="K27" s="26" t="s">
        <v>61</v>
      </c>
      <c r="L27" s="26" t="s">
        <v>414</v>
      </c>
      <c r="M27" s="26" t="s">
        <v>24</v>
      </c>
      <c r="N27" s="26" t="s">
        <v>324</v>
      </c>
      <c r="O27" s="26" t="s">
        <v>61</v>
      </c>
      <c r="P27" s="26" t="s">
        <v>415</v>
      </c>
      <c r="Q27" s="26" t="s">
        <v>24</v>
      </c>
      <c r="R27" s="26" t="s">
        <v>324</v>
      </c>
      <c r="S27" s="26" t="s">
        <v>61</v>
      </c>
      <c r="T27" s="26" t="s">
        <v>416</v>
      </c>
      <c r="U27" s="26" t="s">
        <v>24</v>
      </c>
      <c r="V27" s="26" t="s">
        <v>416</v>
      </c>
      <c r="W27" s="26" t="s">
        <v>24</v>
      </c>
      <c r="X27" s="26" t="s">
        <v>417</v>
      </c>
      <c r="Y27" s="26" t="s">
        <v>24</v>
      </c>
      <c r="Z27" s="26" t="s">
        <v>61</v>
      </c>
      <c r="AA27" s="26" t="s">
        <v>61</v>
      </c>
      <c r="AB27" s="26" t="s">
        <v>412</v>
      </c>
      <c r="AC27" s="26" t="s">
        <v>424</v>
      </c>
    </row>
    <row r="28" spans="1:29" ht="15" customHeight="1" x14ac:dyDescent="0.25">
      <c r="A28" s="28" t="s">
        <v>425</v>
      </c>
      <c r="B28" s="31" t="s">
        <v>426</v>
      </c>
      <c r="C28" s="26" t="s">
        <v>324</v>
      </c>
      <c r="D28" s="26" t="s">
        <v>324</v>
      </c>
      <c r="E28" s="26" t="s">
        <v>324</v>
      </c>
      <c r="F28" s="26" t="s">
        <v>324</v>
      </c>
      <c r="G28" s="26" t="s">
        <v>324</v>
      </c>
      <c r="H28" s="26" t="s">
        <v>324</v>
      </c>
      <c r="I28" s="26" t="s">
        <v>61</v>
      </c>
      <c r="J28" s="26" t="s">
        <v>324</v>
      </c>
      <c r="K28" s="26" t="s">
        <v>61</v>
      </c>
      <c r="L28" s="26" t="s">
        <v>324</v>
      </c>
      <c r="M28" s="26" t="s">
        <v>61</v>
      </c>
      <c r="N28" s="26" t="s">
        <v>324</v>
      </c>
      <c r="O28" s="26" t="s">
        <v>61</v>
      </c>
      <c r="P28" s="26" t="s">
        <v>324</v>
      </c>
      <c r="Q28" s="26" t="s">
        <v>61</v>
      </c>
      <c r="R28" s="26" t="s">
        <v>324</v>
      </c>
      <c r="S28" s="26" t="s">
        <v>61</v>
      </c>
      <c r="T28" s="26" t="s">
        <v>324</v>
      </c>
      <c r="U28" s="26" t="s">
        <v>61</v>
      </c>
      <c r="V28" s="26" t="s">
        <v>324</v>
      </c>
      <c r="W28" s="26" t="s">
        <v>61</v>
      </c>
      <c r="X28" s="26" t="s">
        <v>324</v>
      </c>
      <c r="Y28" s="26" t="s">
        <v>61</v>
      </c>
      <c r="Z28" s="26" t="s">
        <v>61</v>
      </c>
      <c r="AA28" s="26" t="s">
        <v>61</v>
      </c>
      <c r="AB28" s="26" t="s">
        <v>324</v>
      </c>
      <c r="AC28" s="26" t="s">
        <v>324</v>
      </c>
    </row>
    <row r="29" spans="1:29" ht="15" customHeight="1" x14ac:dyDescent="0.25">
      <c r="A29" s="28" t="s">
        <v>427</v>
      </c>
      <c r="B29" s="31" t="s">
        <v>428</v>
      </c>
      <c r="C29" s="26" t="s">
        <v>324</v>
      </c>
      <c r="D29" s="26" t="s">
        <v>429</v>
      </c>
      <c r="E29" s="26" t="s">
        <v>324</v>
      </c>
      <c r="F29" s="26" t="s">
        <v>429</v>
      </c>
      <c r="G29" s="26" t="s">
        <v>324</v>
      </c>
      <c r="H29" s="26" t="s">
        <v>324</v>
      </c>
      <c r="I29" s="26" t="s">
        <v>61</v>
      </c>
      <c r="J29" s="26" t="s">
        <v>324</v>
      </c>
      <c r="K29" s="26" t="s">
        <v>61</v>
      </c>
      <c r="L29" s="26" t="s">
        <v>324</v>
      </c>
      <c r="M29" s="26" t="s">
        <v>61</v>
      </c>
      <c r="N29" s="26" t="s">
        <v>414</v>
      </c>
      <c r="O29" s="26" t="s">
        <v>24</v>
      </c>
      <c r="P29" s="26" t="s">
        <v>324</v>
      </c>
      <c r="Q29" s="26" t="s">
        <v>61</v>
      </c>
      <c r="R29" s="26" t="s">
        <v>415</v>
      </c>
      <c r="S29" s="26" t="s">
        <v>24</v>
      </c>
      <c r="T29" s="26" t="s">
        <v>324</v>
      </c>
      <c r="U29" s="26" t="s">
        <v>61</v>
      </c>
      <c r="V29" s="26" t="s">
        <v>324</v>
      </c>
      <c r="W29" s="26" t="s">
        <v>61</v>
      </c>
      <c r="X29" s="26" t="s">
        <v>324</v>
      </c>
      <c r="Y29" s="26" t="s">
        <v>61</v>
      </c>
      <c r="Z29" s="26" t="s">
        <v>61</v>
      </c>
      <c r="AA29" s="26" t="s">
        <v>61</v>
      </c>
      <c r="AB29" s="26" t="s">
        <v>324</v>
      </c>
      <c r="AC29" s="26" t="s">
        <v>429</v>
      </c>
    </row>
    <row r="30" spans="1:29" s="30" customFormat="1" ht="57.95" customHeight="1" x14ac:dyDescent="0.2">
      <c r="A30" s="28" t="s">
        <v>16</v>
      </c>
      <c r="B30" s="29" t="s">
        <v>430</v>
      </c>
      <c r="C30" s="28" t="s">
        <v>431</v>
      </c>
      <c r="D30" s="28" t="s">
        <v>432</v>
      </c>
      <c r="E30" s="28" t="s">
        <v>431</v>
      </c>
      <c r="F30" s="28" t="s">
        <v>432</v>
      </c>
      <c r="G30" s="28" t="s">
        <v>324</v>
      </c>
      <c r="H30" s="28" t="s">
        <v>324</v>
      </c>
      <c r="I30" s="28" t="s">
        <v>61</v>
      </c>
      <c r="J30" s="28" t="s">
        <v>324</v>
      </c>
      <c r="K30" s="28" t="s">
        <v>61</v>
      </c>
      <c r="L30" s="28" t="s">
        <v>433</v>
      </c>
      <c r="M30" s="28" t="s">
        <v>24</v>
      </c>
      <c r="N30" s="28" t="s">
        <v>433</v>
      </c>
      <c r="O30" s="28" t="s">
        <v>24</v>
      </c>
      <c r="P30" s="28" t="s">
        <v>434</v>
      </c>
      <c r="Q30" s="28" t="s">
        <v>24</v>
      </c>
      <c r="R30" s="28" t="s">
        <v>434</v>
      </c>
      <c r="S30" s="28" t="s">
        <v>24</v>
      </c>
      <c r="T30" s="28" t="s">
        <v>435</v>
      </c>
      <c r="U30" s="28" t="s">
        <v>24</v>
      </c>
      <c r="V30" s="28" t="s">
        <v>435</v>
      </c>
      <c r="W30" s="28" t="s">
        <v>24</v>
      </c>
      <c r="X30" s="28" t="s">
        <v>436</v>
      </c>
      <c r="Y30" s="28" t="s">
        <v>24</v>
      </c>
      <c r="Z30" s="28" t="s">
        <v>61</v>
      </c>
      <c r="AA30" s="28" t="s">
        <v>61</v>
      </c>
      <c r="AB30" s="28" t="s">
        <v>431</v>
      </c>
      <c r="AC30" s="28" t="s">
        <v>432</v>
      </c>
    </row>
    <row r="31" spans="1:29" ht="15" customHeight="1" x14ac:dyDescent="0.25">
      <c r="A31" s="28" t="s">
        <v>437</v>
      </c>
      <c r="B31" s="31" t="s">
        <v>438</v>
      </c>
      <c r="C31" s="26" t="s">
        <v>439</v>
      </c>
      <c r="D31" s="26" t="s">
        <v>440</v>
      </c>
      <c r="E31" s="26" t="s">
        <v>439</v>
      </c>
      <c r="F31" s="26" t="s">
        <v>440</v>
      </c>
      <c r="G31" s="26" t="s">
        <v>324</v>
      </c>
      <c r="H31" s="26" t="s">
        <v>324</v>
      </c>
      <c r="I31" s="26" t="s">
        <v>61</v>
      </c>
      <c r="J31" s="26" t="s">
        <v>324</v>
      </c>
      <c r="K31" s="26" t="s">
        <v>61</v>
      </c>
      <c r="L31" s="26" t="s">
        <v>441</v>
      </c>
      <c r="M31" s="26" t="s">
        <v>24</v>
      </c>
      <c r="N31" s="26" t="s">
        <v>441</v>
      </c>
      <c r="O31" s="26" t="s">
        <v>24</v>
      </c>
      <c r="P31" s="26" t="s">
        <v>442</v>
      </c>
      <c r="Q31" s="26" t="s">
        <v>24</v>
      </c>
      <c r="R31" s="26" t="s">
        <v>442</v>
      </c>
      <c r="S31" s="26" t="s">
        <v>24</v>
      </c>
      <c r="T31" s="26" t="s">
        <v>443</v>
      </c>
      <c r="U31" s="26" t="s">
        <v>24</v>
      </c>
      <c r="V31" s="26" t="s">
        <v>443</v>
      </c>
      <c r="W31" s="26" t="s">
        <v>24</v>
      </c>
      <c r="X31" s="26" t="s">
        <v>444</v>
      </c>
      <c r="Y31" s="26" t="s">
        <v>24</v>
      </c>
      <c r="Z31" s="26" t="s">
        <v>61</v>
      </c>
      <c r="AA31" s="26" t="s">
        <v>61</v>
      </c>
      <c r="AB31" s="26" t="s">
        <v>439</v>
      </c>
      <c r="AC31" s="26" t="s">
        <v>440</v>
      </c>
    </row>
    <row r="32" spans="1:29" ht="29.1" customHeight="1" x14ac:dyDescent="0.25">
      <c r="A32" s="28" t="s">
        <v>445</v>
      </c>
      <c r="B32" s="31" t="s">
        <v>446</v>
      </c>
      <c r="C32" s="26" t="s">
        <v>447</v>
      </c>
      <c r="D32" s="26" t="s">
        <v>448</v>
      </c>
      <c r="E32" s="26" t="s">
        <v>447</v>
      </c>
      <c r="F32" s="26" t="s">
        <v>448</v>
      </c>
      <c r="G32" s="26" t="s">
        <v>324</v>
      </c>
      <c r="H32" s="26" t="s">
        <v>324</v>
      </c>
      <c r="I32" s="26" t="s">
        <v>61</v>
      </c>
      <c r="J32" s="26" t="s">
        <v>324</v>
      </c>
      <c r="K32" s="26" t="s">
        <v>61</v>
      </c>
      <c r="L32" s="26" t="s">
        <v>449</v>
      </c>
      <c r="M32" s="26" t="s">
        <v>24</v>
      </c>
      <c r="N32" s="26" t="s">
        <v>449</v>
      </c>
      <c r="O32" s="26" t="s">
        <v>24</v>
      </c>
      <c r="P32" s="26" t="s">
        <v>450</v>
      </c>
      <c r="Q32" s="26" t="s">
        <v>24</v>
      </c>
      <c r="R32" s="26" t="s">
        <v>450</v>
      </c>
      <c r="S32" s="26" t="s">
        <v>24</v>
      </c>
      <c r="T32" s="26" t="s">
        <v>451</v>
      </c>
      <c r="U32" s="26" t="s">
        <v>24</v>
      </c>
      <c r="V32" s="26" t="s">
        <v>451</v>
      </c>
      <c r="W32" s="26" t="s">
        <v>24</v>
      </c>
      <c r="X32" s="26" t="s">
        <v>452</v>
      </c>
      <c r="Y32" s="26" t="s">
        <v>24</v>
      </c>
      <c r="Z32" s="26" t="s">
        <v>61</v>
      </c>
      <c r="AA32" s="26" t="s">
        <v>61</v>
      </c>
      <c r="AB32" s="26" t="s">
        <v>447</v>
      </c>
      <c r="AC32" s="26" t="s">
        <v>448</v>
      </c>
    </row>
    <row r="33" spans="1:29" ht="15" customHeight="1" x14ac:dyDescent="0.25">
      <c r="A33" s="28" t="s">
        <v>453</v>
      </c>
      <c r="B33" s="31" t="s">
        <v>454</v>
      </c>
      <c r="C33" s="26" t="s">
        <v>455</v>
      </c>
      <c r="D33" s="26" t="s">
        <v>456</v>
      </c>
      <c r="E33" s="26" t="s">
        <v>455</v>
      </c>
      <c r="F33" s="26" t="s">
        <v>456</v>
      </c>
      <c r="G33" s="26" t="s">
        <v>324</v>
      </c>
      <c r="H33" s="26" t="s">
        <v>324</v>
      </c>
      <c r="I33" s="26" t="s">
        <v>61</v>
      </c>
      <c r="J33" s="26" t="s">
        <v>324</v>
      </c>
      <c r="K33" s="26" t="s">
        <v>61</v>
      </c>
      <c r="L33" s="26" t="s">
        <v>457</v>
      </c>
      <c r="M33" s="26" t="s">
        <v>24</v>
      </c>
      <c r="N33" s="26" t="s">
        <v>457</v>
      </c>
      <c r="O33" s="26" t="s">
        <v>24</v>
      </c>
      <c r="P33" s="26" t="s">
        <v>458</v>
      </c>
      <c r="Q33" s="26" t="s">
        <v>24</v>
      </c>
      <c r="R33" s="26" t="s">
        <v>458</v>
      </c>
      <c r="S33" s="26" t="s">
        <v>24</v>
      </c>
      <c r="T33" s="26" t="s">
        <v>459</v>
      </c>
      <c r="U33" s="26" t="s">
        <v>24</v>
      </c>
      <c r="V33" s="26" t="s">
        <v>459</v>
      </c>
      <c r="W33" s="26" t="s">
        <v>24</v>
      </c>
      <c r="X33" s="26" t="s">
        <v>460</v>
      </c>
      <c r="Y33" s="26" t="s">
        <v>24</v>
      </c>
      <c r="Z33" s="26" t="s">
        <v>61</v>
      </c>
      <c r="AA33" s="26" t="s">
        <v>61</v>
      </c>
      <c r="AB33" s="26" t="s">
        <v>455</v>
      </c>
      <c r="AC33" s="26" t="s">
        <v>456</v>
      </c>
    </row>
    <row r="34" spans="1:29" ht="15" customHeight="1" x14ac:dyDescent="0.25">
      <c r="A34" s="28" t="s">
        <v>461</v>
      </c>
      <c r="B34" s="31" t="s">
        <v>462</v>
      </c>
      <c r="C34" s="26" t="s">
        <v>463</v>
      </c>
      <c r="D34" s="26" t="s">
        <v>464</v>
      </c>
      <c r="E34" s="26" t="s">
        <v>463</v>
      </c>
      <c r="F34" s="26" t="s">
        <v>464</v>
      </c>
      <c r="G34" s="26" t="s">
        <v>324</v>
      </c>
      <c r="H34" s="26" t="s">
        <v>324</v>
      </c>
      <c r="I34" s="26" t="s">
        <v>61</v>
      </c>
      <c r="J34" s="26" t="s">
        <v>324</v>
      </c>
      <c r="K34" s="26" t="s">
        <v>61</v>
      </c>
      <c r="L34" s="26" t="s">
        <v>465</v>
      </c>
      <c r="M34" s="26" t="s">
        <v>24</v>
      </c>
      <c r="N34" s="26" t="s">
        <v>465</v>
      </c>
      <c r="O34" s="26" t="s">
        <v>24</v>
      </c>
      <c r="P34" s="26" t="s">
        <v>466</v>
      </c>
      <c r="Q34" s="26" t="s">
        <v>24</v>
      </c>
      <c r="R34" s="26" t="s">
        <v>466</v>
      </c>
      <c r="S34" s="26" t="s">
        <v>24</v>
      </c>
      <c r="T34" s="26" t="s">
        <v>467</v>
      </c>
      <c r="U34" s="26" t="s">
        <v>24</v>
      </c>
      <c r="V34" s="26" t="s">
        <v>467</v>
      </c>
      <c r="W34" s="26" t="s">
        <v>24</v>
      </c>
      <c r="X34" s="26" t="s">
        <v>468</v>
      </c>
      <c r="Y34" s="26" t="s">
        <v>24</v>
      </c>
      <c r="Z34" s="26" t="s">
        <v>61</v>
      </c>
      <c r="AA34" s="26" t="s">
        <v>61</v>
      </c>
      <c r="AB34" s="26" t="s">
        <v>463</v>
      </c>
      <c r="AC34" s="26" t="s">
        <v>464</v>
      </c>
    </row>
    <row r="35" spans="1:29" s="30" customFormat="1" ht="29.1" customHeight="1" x14ac:dyDescent="0.2">
      <c r="A35" s="28" t="s">
        <v>17</v>
      </c>
      <c r="B35" s="29" t="s">
        <v>469</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470</v>
      </c>
      <c r="B36" s="31" t="s">
        <v>471</v>
      </c>
      <c r="C36" s="26" t="s">
        <v>324</v>
      </c>
      <c r="D36" s="26" t="s">
        <v>324</v>
      </c>
      <c r="E36" s="26" t="s">
        <v>324</v>
      </c>
      <c r="F36" s="26" t="s">
        <v>324</v>
      </c>
      <c r="G36" s="26" t="s">
        <v>324</v>
      </c>
      <c r="H36" s="26" t="s">
        <v>324</v>
      </c>
      <c r="I36" s="26" t="s">
        <v>61</v>
      </c>
      <c r="J36" s="26" t="s">
        <v>324</v>
      </c>
      <c r="K36" s="26" t="s">
        <v>61</v>
      </c>
      <c r="L36" s="26" t="s">
        <v>324</v>
      </c>
      <c r="M36" s="26" t="s">
        <v>61</v>
      </c>
      <c r="N36" s="26" t="s">
        <v>324</v>
      </c>
      <c r="O36" s="26" t="s">
        <v>61</v>
      </c>
      <c r="P36" s="26" t="s">
        <v>324</v>
      </c>
      <c r="Q36" s="26" t="s">
        <v>61</v>
      </c>
      <c r="R36" s="26" t="s">
        <v>324</v>
      </c>
      <c r="S36" s="26" t="s">
        <v>61</v>
      </c>
      <c r="T36" s="26" t="s">
        <v>324</v>
      </c>
      <c r="U36" s="26" t="s">
        <v>61</v>
      </c>
      <c r="V36" s="26" t="s">
        <v>324</v>
      </c>
      <c r="W36" s="26" t="s">
        <v>61</v>
      </c>
      <c r="X36" s="26" t="s">
        <v>324</v>
      </c>
      <c r="Y36" s="26" t="s">
        <v>61</v>
      </c>
      <c r="Z36" s="26" t="s">
        <v>61</v>
      </c>
      <c r="AA36" s="26" t="s">
        <v>61</v>
      </c>
      <c r="AB36" s="26" t="s">
        <v>324</v>
      </c>
      <c r="AC36" s="26" t="s">
        <v>324</v>
      </c>
    </row>
    <row r="37" spans="1:29" s="9" customFormat="1" ht="29.1" customHeight="1" x14ac:dyDescent="0.25">
      <c r="A37" s="28" t="s">
        <v>472</v>
      </c>
      <c r="B37" s="31" t="s">
        <v>473</v>
      </c>
      <c r="C37" s="26" t="s">
        <v>324</v>
      </c>
      <c r="D37" s="26" t="s">
        <v>324</v>
      </c>
      <c r="E37" s="26" t="s">
        <v>324</v>
      </c>
      <c r="F37" s="26" t="s">
        <v>324</v>
      </c>
      <c r="G37" s="26" t="s">
        <v>324</v>
      </c>
      <c r="H37" s="26" t="s">
        <v>324</v>
      </c>
      <c r="I37" s="26" t="s">
        <v>61</v>
      </c>
      <c r="J37" s="26" t="s">
        <v>324</v>
      </c>
      <c r="K37" s="26" t="s">
        <v>61</v>
      </c>
      <c r="L37" s="26" t="s">
        <v>324</v>
      </c>
      <c r="M37" s="26" t="s">
        <v>61</v>
      </c>
      <c r="N37" s="26" t="s">
        <v>324</v>
      </c>
      <c r="O37" s="26" t="s">
        <v>61</v>
      </c>
      <c r="P37" s="26" t="s">
        <v>324</v>
      </c>
      <c r="Q37" s="26" t="s">
        <v>61</v>
      </c>
      <c r="R37" s="26" t="s">
        <v>324</v>
      </c>
      <c r="S37" s="26" t="s">
        <v>61</v>
      </c>
      <c r="T37" s="26" t="s">
        <v>324</v>
      </c>
      <c r="U37" s="26" t="s">
        <v>61</v>
      </c>
      <c r="V37" s="26" t="s">
        <v>324</v>
      </c>
      <c r="W37" s="26" t="s">
        <v>61</v>
      </c>
      <c r="X37" s="26" t="s">
        <v>324</v>
      </c>
      <c r="Y37" s="26" t="s">
        <v>61</v>
      </c>
      <c r="Z37" s="26" t="s">
        <v>61</v>
      </c>
      <c r="AA37" s="26" t="s">
        <v>61</v>
      </c>
      <c r="AB37" s="26" t="s">
        <v>324</v>
      </c>
      <c r="AC37" s="26" t="s">
        <v>324</v>
      </c>
    </row>
    <row r="38" spans="1:29" s="9" customFormat="1" ht="15" customHeight="1" x14ac:dyDescent="0.25">
      <c r="A38" s="28" t="s">
        <v>474</v>
      </c>
      <c r="B38" s="31" t="s">
        <v>475</v>
      </c>
      <c r="C38" s="26" t="s">
        <v>324</v>
      </c>
      <c r="D38" s="26" t="s">
        <v>324</v>
      </c>
      <c r="E38" s="26" t="s">
        <v>324</v>
      </c>
      <c r="F38" s="26" t="s">
        <v>324</v>
      </c>
      <c r="G38" s="26" t="s">
        <v>324</v>
      </c>
      <c r="H38" s="26" t="s">
        <v>324</v>
      </c>
      <c r="I38" s="26" t="s">
        <v>61</v>
      </c>
      <c r="J38" s="26" t="s">
        <v>324</v>
      </c>
      <c r="K38" s="26" t="s">
        <v>61</v>
      </c>
      <c r="L38" s="26" t="s">
        <v>324</v>
      </c>
      <c r="M38" s="26" t="s">
        <v>61</v>
      </c>
      <c r="N38" s="26" t="s">
        <v>324</v>
      </c>
      <c r="O38" s="26" t="s">
        <v>61</v>
      </c>
      <c r="P38" s="26" t="s">
        <v>324</v>
      </c>
      <c r="Q38" s="26" t="s">
        <v>61</v>
      </c>
      <c r="R38" s="26" t="s">
        <v>324</v>
      </c>
      <c r="S38" s="26" t="s">
        <v>61</v>
      </c>
      <c r="T38" s="26" t="s">
        <v>324</v>
      </c>
      <c r="U38" s="26" t="s">
        <v>61</v>
      </c>
      <c r="V38" s="26" t="s">
        <v>324</v>
      </c>
      <c r="W38" s="26" t="s">
        <v>61</v>
      </c>
      <c r="X38" s="26" t="s">
        <v>324</v>
      </c>
      <c r="Y38" s="26" t="s">
        <v>61</v>
      </c>
      <c r="Z38" s="26" t="s">
        <v>61</v>
      </c>
      <c r="AA38" s="26" t="s">
        <v>61</v>
      </c>
      <c r="AB38" s="26" t="s">
        <v>324</v>
      </c>
      <c r="AC38" s="26" t="s">
        <v>324</v>
      </c>
    </row>
    <row r="39" spans="1:29" s="9" customFormat="1" ht="29.1" customHeight="1" x14ac:dyDescent="0.25">
      <c r="A39" s="28" t="s">
        <v>476</v>
      </c>
      <c r="B39" s="31" t="s">
        <v>477</v>
      </c>
      <c r="C39" s="26" t="s">
        <v>324</v>
      </c>
      <c r="D39" s="26" t="s">
        <v>324</v>
      </c>
      <c r="E39" s="26" t="s">
        <v>324</v>
      </c>
      <c r="F39" s="26" t="s">
        <v>324</v>
      </c>
      <c r="G39" s="26" t="s">
        <v>324</v>
      </c>
      <c r="H39" s="26" t="s">
        <v>324</v>
      </c>
      <c r="I39" s="26" t="s">
        <v>61</v>
      </c>
      <c r="J39" s="26" t="s">
        <v>324</v>
      </c>
      <c r="K39" s="26" t="s">
        <v>61</v>
      </c>
      <c r="L39" s="26" t="s">
        <v>324</v>
      </c>
      <c r="M39" s="26" t="s">
        <v>61</v>
      </c>
      <c r="N39" s="26" t="s">
        <v>324</v>
      </c>
      <c r="O39" s="26" t="s">
        <v>61</v>
      </c>
      <c r="P39" s="26" t="s">
        <v>324</v>
      </c>
      <c r="Q39" s="26" t="s">
        <v>61</v>
      </c>
      <c r="R39" s="26" t="s">
        <v>324</v>
      </c>
      <c r="S39" s="26" t="s">
        <v>61</v>
      </c>
      <c r="T39" s="26" t="s">
        <v>324</v>
      </c>
      <c r="U39" s="26" t="s">
        <v>61</v>
      </c>
      <c r="V39" s="26" t="s">
        <v>324</v>
      </c>
      <c r="W39" s="26" t="s">
        <v>61</v>
      </c>
      <c r="X39" s="26" t="s">
        <v>324</v>
      </c>
      <c r="Y39" s="26" t="s">
        <v>61</v>
      </c>
      <c r="Z39" s="26" t="s">
        <v>61</v>
      </c>
      <c r="AA39" s="26" t="s">
        <v>61</v>
      </c>
      <c r="AB39" s="26" t="s">
        <v>324</v>
      </c>
      <c r="AC39" s="26" t="s">
        <v>324</v>
      </c>
    </row>
    <row r="40" spans="1:29" s="9" customFormat="1" ht="29.1" customHeight="1" x14ac:dyDescent="0.25">
      <c r="A40" s="28" t="s">
        <v>478</v>
      </c>
      <c r="B40" s="31" t="s">
        <v>479</v>
      </c>
      <c r="C40" s="26" t="s">
        <v>324</v>
      </c>
      <c r="D40" s="26" t="s">
        <v>324</v>
      </c>
      <c r="E40" s="26" t="s">
        <v>324</v>
      </c>
      <c r="F40" s="26" t="s">
        <v>324</v>
      </c>
      <c r="G40" s="26" t="s">
        <v>324</v>
      </c>
      <c r="H40" s="26" t="s">
        <v>324</v>
      </c>
      <c r="I40" s="26" t="s">
        <v>61</v>
      </c>
      <c r="J40" s="26" t="s">
        <v>324</v>
      </c>
      <c r="K40" s="26" t="s">
        <v>61</v>
      </c>
      <c r="L40" s="26" t="s">
        <v>324</v>
      </c>
      <c r="M40" s="26" t="s">
        <v>61</v>
      </c>
      <c r="N40" s="26" t="s">
        <v>324</v>
      </c>
      <c r="O40" s="26" t="s">
        <v>61</v>
      </c>
      <c r="P40" s="26" t="s">
        <v>324</v>
      </c>
      <c r="Q40" s="26" t="s">
        <v>61</v>
      </c>
      <c r="R40" s="26" t="s">
        <v>324</v>
      </c>
      <c r="S40" s="26" t="s">
        <v>61</v>
      </c>
      <c r="T40" s="26" t="s">
        <v>324</v>
      </c>
      <c r="U40" s="26" t="s">
        <v>61</v>
      </c>
      <c r="V40" s="26" t="s">
        <v>324</v>
      </c>
      <c r="W40" s="26" t="s">
        <v>61</v>
      </c>
      <c r="X40" s="26" t="s">
        <v>324</v>
      </c>
      <c r="Y40" s="26" t="s">
        <v>61</v>
      </c>
      <c r="Z40" s="26" t="s">
        <v>61</v>
      </c>
      <c r="AA40" s="26" t="s">
        <v>61</v>
      </c>
      <c r="AB40" s="26" t="s">
        <v>324</v>
      </c>
      <c r="AC40" s="26" t="s">
        <v>324</v>
      </c>
    </row>
    <row r="41" spans="1:29" s="9" customFormat="1" ht="15" customHeight="1" x14ac:dyDescent="0.25">
      <c r="A41" s="28" t="s">
        <v>480</v>
      </c>
      <c r="B41" s="31" t="s">
        <v>481</v>
      </c>
      <c r="C41" s="26" t="s">
        <v>324</v>
      </c>
      <c r="D41" s="26" t="s">
        <v>324</v>
      </c>
      <c r="E41" s="26" t="s">
        <v>324</v>
      </c>
      <c r="F41" s="26" t="s">
        <v>324</v>
      </c>
      <c r="G41" s="26" t="s">
        <v>324</v>
      </c>
      <c r="H41" s="26" t="s">
        <v>324</v>
      </c>
      <c r="I41" s="26" t="s">
        <v>61</v>
      </c>
      <c r="J41" s="26" t="s">
        <v>324</v>
      </c>
      <c r="K41" s="26" t="s">
        <v>61</v>
      </c>
      <c r="L41" s="26" t="s">
        <v>324</v>
      </c>
      <c r="M41" s="26" t="s">
        <v>61</v>
      </c>
      <c r="N41" s="26" t="s">
        <v>324</v>
      </c>
      <c r="O41" s="26" t="s">
        <v>61</v>
      </c>
      <c r="P41" s="26" t="s">
        <v>324</v>
      </c>
      <c r="Q41" s="26" t="s">
        <v>61</v>
      </c>
      <c r="R41" s="26" t="s">
        <v>324</v>
      </c>
      <c r="S41" s="26" t="s">
        <v>61</v>
      </c>
      <c r="T41" s="26" t="s">
        <v>324</v>
      </c>
      <c r="U41" s="26" t="s">
        <v>61</v>
      </c>
      <c r="V41" s="26" t="s">
        <v>324</v>
      </c>
      <c r="W41" s="26" t="s">
        <v>61</v>
      </c>
      <c r="X41" s="26" t="s">
        <v>324</v>
      </c>
      <c r="Y41" s="26" t="s">
        <v>61</v>
      </c>
      <c r="Z41" s="26" t="s">
        <v>61</v>
      </c>
      <c r="AA41" s="26" t="s">
        <v>61</v>
      </c>
      <c r="AB41" s="26" t="s">
        <v>324</v>
      </c>
      <c r="AC41" s="26" t="s">
        <v>324</v>
      </c>
    </row>
    <row r="42" spans="1:29" s="9" customFormat="1" ht="15" customHeight="1" x14ac:dyDescent="0.25">
      <c r="A42" s="28" t="s">
        <v>482</v>
      </c>
      <c r="B42" s="31" t="s">
        <v>483</v>
      </c>
      <c r="C42" s="26" t="s">
        <v>324</v>
      </c>
      <c r="D42" s="26" t="s">
        <v>324</v>
      </c>
      <c r="E42" s="26" t="s">
        <v>324</v>
      </c>
      <c r="F42" s="26" t="s">
        <v>324</v>
      </c>
      <c r="G42" s="26" t="s">
        <v>324</v>
      </c>
      <c r="H42" s="26" t="s">
        <v>324</v>
      </c>
      <c r="I42" s="26" t="s">
        <v>61</v>
      </c>
      <c r="J42" s="26" t="s">
        <v>324</v>
      </c>
      <c r="K42" s="26" t="s">
        <v>61</v>
      </c>
      <c r="L42" s="26" t="s">
        <v>324</v>
      </c>
      <c r="M42" s="26" t="s">
        <v>61</v>
      </c>
      <c r="N42" s="26" t="s">
        <v>324</v>
      </c>
      <c r="O42" s="26" t="s">
        <v>61</v>
      </c>
      <c r="P42" s="26" t="s">
        <v>324</v>
      </c>
      <c r="Q42" s="26" t="s">
        <v>61</v>
      </c>
      <c r="R42" s="26" t="s">
        <v>324</v>
      </c>
      <c r="S42" s="26" t="s">
        <v>61</v>
      </c>
      <c r="T42" s="26" t="s">
        <v>324</v>
      </c>
      <c r="U42" s="26" t="s">
        <v>61</v>
      </c>
      <c r="V42" s="26" t="s">
        <v>324</v>
      </c>
      <c r="W42" s="26" t="s">
        <v>61</v>
      </c>
      <c r="X42" s="26" t="s">
        <v>324</v>
      </c>
      <c r="Y42" s="26" t="s">
        <v>61</v>
      </c>
      <c r="Z42" s="26" t="s">
        <v>61</v>
      </c>
      <c r="AA42" s="26" t="s">
        <v>61</v>
      </c>
      <c r="AB42" s="26" t="s">
        <v>324</v>
      </c>
      <c r="AC42" s="26" t="s">
        <v>324</v>
      </c>
    </row>
    <row r="43" spans="1:29" s="9" customFormat="1" ht="15" customHeight="1" x14ac:dyDescent="0.25">
      <c r="A43" s="28" t="s">
        <v>484</v>
      </c>
      <c r="B43" s="31" t="s">
        <v>485</v>
      </c>
      <c r="C43" s="26" t="s">
        <v>324</v>
      </c>
      <c r="D43" s="26" t="s">
        <v>324</v>
      </c>
      <c r="E43" s="26" t="s">
        <v>324</v>
      </c>
      <c r="F43" s="26" t="s">
        <v>324</v>
      </c>
      <c r="G43" s="26" t="s">
        <v>324</v>
      </c>
      <c r="H43" s="26" t="s">
        <v>324</v>
      </c>
      <c r="I43" s="26" t="s">
        <v>61</v>
      </c>
      <c r="J43" s="26" t="s">
        <v>324</v>
      </c>
      <c r="K43" s="26" t="s">
        <v>61</v>
      </c>
      <c r="L43" s="26" t="s">
        <v>324</v>
      </c>
      <c r="M43" s="26" t="s">
        <v>61</v>
      </c>
      <c r="N43" s="26" t="s">
        <v>324</v>
      </c>
      <c r="O43" s="26" t="s">
        <v>61</v>
      </c>
      <c r="P43" s="26" t="s">
        <v>324</v>
      </c>
      <c r="Q43" s="26" t="s">
        <v>61</v>
      </c>
      <c r="R43" s="26" t="s">
        <v>324</v>
      </c>
      <c r="S43" s="26" t="s">
        <v>61</v>
      </c>
      <c r="T43" s="26" t="s">
        <v>324</v>
      </c>
      <c r="U43" s="26" t="s">
        <v>61</v>
      </c>
      <c r="V43" s="26" t="s">
        <v>324</v>
      </c>
      <c r="W43" s="26" t="s">
        <v>61</v>
      </c>
      <c r="X43" s="26" t="s">
        <v>324</v>
      </c>
      <c r="Y43" s="26" t="s">
        <v>61</v>
      </c>
      <c r="Z43" s="26" t="s">
        <v>61</v>
      </c>
      <c r="AA43" s="26" t="s">
        <v>61</v>
      </c>
      <c r="AB43" s="26" t="s">
        <v>324</v>
      </c>
      <c r="AC43" s="26" t="s">
        <v>324</v>
      </c>
    </row>
    <row r="44" spans="1:29" s="9" customFormat="1" ht="15" customHeight="1" x14ac:dyDescent="0.25">
      <c r="A44" s="28" t="s">
        <v>486</v>
      </c>
      <c r="B44" s="31" t="s">
        <v>487</v>
      </c>
      <c r="C44" s="26" t="s">
        <v>324</v>
      </c>
      <c r="D44" s="26" t="s">
        <v>324</v>
      </c>
      <c r="E44" s="26" t="s">
        <v>324</v>
      </c>
      <c r="F44" s="26" t="s">
        <v>324</v>
      </c>
      <c r="G44" s="26" t="s">
        <v>324</v>
      </c>
      <c r="H44" s="26" t="s">
        <v>324</v>
      </c>
      <c r="I44" s="26" t="s">
        <v>61</v>
      </c>
      <c r="J44" s="26" t="s">
        <v>324</v>
      </c>
      <c r="K44" s="26" t="s">
        <v>61</v>
      </c>
      <c r="L44" s="26" t="s">
        <v>324</v>
      </c>
      <c r="M44" s="26" t="s">
        <v>61</v>
      </c>
      <c r="N44" s="26" t="s">
        <v>324</v>
      </c>
      <c r="O44" s="26" t="s">
        <v>61</v>
      </c>
      <c r="P44" s="26" t="s">
        <v>324</v>
      </c>
      <c r="Q44" s="26" t="s">
        <v>61</v>
      </c>
      <c r="R44" s="26" t="s">
        <v>324</v>
      </c>
      <c r="S44" s="26" t="s">
        <v>61</v>
      </c>
      <c r="T44" s="26" t="s">
        <v>324</v>
      </c>
      <c r="U44" s="26" t="s">
        <v>61</v>
      </c>
      <c r="V44" s="26" t="s">
        <v>324</v>
      </c>
      <c r="W44" s="26" t="s">
        <v>61</v>
      </c>
      <c r="X44" s="26" t="s">
        <v>324</v>
      </c>
      <c r="Y44" s="26" t="s">
        <v>61</v>
      </c>
      <c r="Z44" s="26" t="s">
        <v>61</v>
      </c>
      <c r="AA44" s="26" t="s">
        <v>61</v>
      </c>
      <c r="AB44" s="26" t="s">
        <v>324</v>
      </c>
      <c r="AC44" s="26" t="s">
        <v>324</v>
      </c>
    </row>
    <row r="45" spans="1:29" s="9" customFormat="1" ht="15" customHeight="1" x14ac:dyDescent="0.25">
      <c r="A45" s="28" t="s">
        <v>488</v>
      </c>
      <c r="B45" s="31" t="s">
        <v>489</v>
      </c>
      <c r="C45" s="26" t="s">
        <v>324</v>
      </c>
      <c r="D45" s="26" t="s">
        <v>324</v>
      </c>
      <c r="E45" s="26" t="s">
        <v>324</v>
      </c>
      <c r="F45" s="26" t="s">
        <v>324</v>
      </c>
      <c r="G45" s="26" t="s">
        <v>324</v>
      </c>
      <c r="H45" s="26" t="s">
        <v>324</v>
      </c>
      <c r="I45" s="26" t="s">
        <v>61</v>
      </c>
      <c r="J45" s="26" t="s">
        <v>324</v>
      </c>
      <c r="K45" s="26" t="s">
        <v>61</v>
      </c>
      <c r="L45" s="26" t="s">
        <v>324</v>
      </c>
      <c r="M45" s="26" t="s">
        <v>61</v>
      </c>
      <c r="N45" s="26" t="s">
        <v>324</v>
      </c>
      <c r="O45" s="26" t="s">
        <v>61</v>
      </c>
      <c r="P45" s="26" t="s">
        <v>324</v>
      </c>
      <c r="Q45" s="26" t="s">
        <v>61</v>
      </c>
      <c r="R45" s="26" t="s">
        <v>324</v>
      </c>
      <c r="S45" s="26" t="s">
        <v>61</v>
      </c>
      <c r="T45" s="26" t="s">
        <v>324</v>
      </c>
      <c r="U45" s="26" t="s">
        <v>61</v>
      </c>
      <c r="V45" s="26" t="s">
        <v>324</v>
      </c>
      <c r="W45" s="26" t="s">
        <v>61</v>
      </c>
      <c r="X45" s="26" t="s">
        <v>324</v>
      </c>
      <c r="Y45" s="26" t="s">
        <v>61</v>
      </c>
      <c r="Z45" s="26" t="s">
        <v>61</v>
      </c>
      <c r="AA45" s="26" t="s">
        <v>61</v>
      </c>
      <c r="AB45" s="26" t="s">
        <v>324</v>
      </c>
      <c r="AC45" s="26" t="s">
        <v>324</v>
      </c>
    </row>
    <row r="46" spans="1:29" s="9" customFormat="1" ht="15" customHeight="1" x14ac:dyDescent="0.25">
      <c r="A46" s="28" t="s">
        <v>490</v>
      </c>
      <c r="B46" s="31" t="s">
        <v>491</v>
      </c>
      <c r="C46" s="26" t="s">
        <v>324</v>
      </c>
      <c r="D46" s="26" t="s">
        <v>324</v>
      </c>
      <c r="E46" s="26" t="s">
        <v>324</v>
      </c>
      <c r="F46" s="26" t="s">
        <v>324</v>
      </c>
      <c r="G46" s="26" t="s">
        <v>324</v>
      </c>
      <c r="H46" s="26" t="s">
        <v>324</v>
      </c>
      <c r="I46" s="26" t="s">
        <v>61</v>
      </c>
      <c r="J46" s="26" t="s">
        <v>324</v>
      </c>
      <c r="K46" s="26" t="s">
        <v>61</v>
      </c>
      <c r="L46" s="26" t="s">
        <v>324</v>
      </c>
      <c r="M46" s="26" t="s">
        <v>61</v>
      </c>
      <c r="N46" s="26" t="s">
        <v>324</v>
      </c>
      <c r="O46" s="26" t="s">
        <v>61</v>
      </c>
      <c r="P46" s="26" t="s">
        <v>324</v>
      </c>
      <c r="Q46" s="26" t="s">
        <v>61</v>
      </c>
      <c r="R46" s="26" t="s">
        <v>324</v>
      </c>
      <c r="S46" s="26" t="s">
        <v>61</v>
      </c>
      <c r="T46" s="26" t="s">
        <v>324</v>
      </c>
      <c r="U46" s="26" t="s">
        <v>61</v>
      </c>
      <c r="V46" s="26" t="s">
        <v>324</v>
      </c>
      <c r="W46" s="26" t="s">
        <v>61</v>
      </c>
      <c r="X46" s="26" t="s">
        <v>324</v>
      </c>
      <c r="Y46" s="26" t="s">
        <v>61</v>
      </c>
      <c r="Z46" s="26" t="s">
        <v>61</v>
      </c>
      <c r="AA46" s="26" t="s">
        <v>61</v>
      </c>
      <c r="AB46" s="26" t="s">
        <v>324</v>
      </c>
      <c r="AC46" s="26" t="s">
        <v>324</v>
      </c>
    </row>
    <row r="47" spans="1:29" ht="29.1" customHeight="1" x14ac:dyDescent="0.25">
      <c r="A47" s="28" t="s">
        <v>24</v>
      </c>
      <c r="B47" s="29" t="s">
        <v>492</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493</v>
      </c>
      <c r="B48" s="31" t="s">
        <v>494</v>
      </c>
      <c r="C48" s="26" t="s">
        <v>324</v>
      </c>
      <c r="D48" s="26" t="s">
        <v>324</v>
      </c>
      <c r="E48" s="26" t="s">
        <v>324</v>
      </c>
      <c r="F48" s="26" t="s">
        <v>324</v>
      </c>
      <c r="G48" s="26" t="s">
        <v>324</v>
      </c>
      <c r="H48" s="26" t="s">
        <v>324</v>
      </c>
      <c r="I48" s="26" t="s">
        <v>61</v>
      </c>
      <c r="J48" s="26" t="s">
        <v>324</v>
      </c>
      <c r="K48" s="26" t="s">
        <v>61</v>
      </c>
      <c r="L48" s="26" t="s">
        <v>324</v>
      </c>
      <c r="M48" s="26" t="s">
        <v>61</v>
      </c>
      <c r="N48" s="26" t="s">
        <v>324</v>
      </c>
      <c r="O48" s="26" t="s">
        <v>61</v>
      </c>
      <c r="P48" s="26" t="s">
        <v>324</v>
      </c>
      <c r="Q48" s="26" t="s">
        <v>61</v>
      </c>
      <c r="R48" s="26" t="s">
        <v>324</v>
      </c>
      <c r="S48" s="26" t="s">
        <v>61</v>
      </c>
      <c r="T48" s="26" t="s">
        <v>324</v>
      </c>
      <c r="U48" s="26" t="s">
        <v>61</v>
      </c>
      <c r="V48" s="26" t="s">
        <v>324</v>
      </c>
      <c r="W48" s="26" t="s">
        <v>61</v>
      </c>
      <c r="X48" s="26" t="s">
        <v>324</v>
      </c>
      <c r="Y48" s="26" t="s">
        <v>61</v>
      </c>
      <c r="Z48" s="26" t="s">
        <v>61</v>
      </c>
      <c r="AA48" s="26" t="s">
        <v>61</v>
      </c>
      <c r="AB48" s="26" t="s">
        <v>324</v>
      </c>
      <c r="AC48" s="26" t="s">
        <v>324</v>
      </c>
    </row>
    <row r="49" spans="1:29" s="9" customFormat="1" ht="29.1" customHeight="1" x14ac:dyDescent="0.25">
      <c r="A49" s="28" t="s">
        <v>495</v>
      </c>
      <c r="B49" s="31" t="s">
        <v>473</v>
      </c>
      <c r="C49" s="26" t="s">
        <v>324</v>
      </c>
      <c r="D49" s="26" t="s">
        <v>324</v>
      </c>
      <c r="E49" s="26" t="s">
        <v>324</v>
      </c>
      <c r="F49" s="26" t="s">
        <v>324</v>
      </c>
      <c r="G49" s="26" t="s">
        <v>324</v>
      </c>
      <c r="H49" s="26" t="s">
        <v>324</v>
      </c>
      <c r="I49" s="26" t="s">
        <v>61</v>
      </c>
      <c r="J49" s="26" t="s">
        <v>324</v>
      </c>
      <c r="K49" s="26" t="s">
        <v>61</v>
      </c>
      <c r="L49" s="26" t="s">
        <v>324</v>
      </c>
      <c r="M49" s="26" t="s">
        <v>61</v>
      </c>
      <c r="N49" s="26" t="s">
        <v>324</v>
      </c>
      <c r="O49" s="26" t="s">
        <v>61</v>
      </c>
      <c r="P49" s="26" t="s">
        <v>324</v>
      </c>
      <c r="Q49" s="26" t="s">
        <v>61</v>
      </c>
      <c r="R49" s="26" t="s">
        <v>324</v>
      </c>
      <c r="S49" s="26" t="s">
        <v>61</v>
      </c>
      <c r="T49" s="26" t="s">
        <v>324</v>
      </c>
      <c r="U49" s="26" t="s">
        <v>61</v>
      </c>
      <c r="V49" s="26" t="s">
        <v>324</v>
      </c>
      <c r="W49" s="26" t="s">
        <v>61</v>
      </c>
      <c r="X49" s="26" t="s">
        <v>324</v>
      </c>
      <c r="Y49" s="26" t="s">
        <v>61</v>
      </c>
      <c r="Z49" s="26" t="s">
        <v>61</v>
      </c>
      <c r="AA49" s="26" t="s">
        <v>61</v>
      </c>
      <c r="AB49" s="26" t="s">
        <v>324</v>
      </c>
      <c r="AC49" s="26" t="s">
        <v>324</v>
      </c>
    </row>
    <row r="50" spans="1:29" s="9" customFormat="1" ht="15" customHeight="1" x14ac:dyDescent="0.25">
      <c r="A50" s="28" t="s">
        <v>496</v>
      </c>
      <c r="B50" s="31" t="s">
        <v>475</v>
      </c>
      <c r="C50" s="26" t="s">
        <v>324</v>
      </c>
      <c r="D50" s="26" t="s">
        <v>324</v>
      </c>
      <c r="E50" s="26" t="s">
        <v>324</v>
      </c>
      <c r="F50" s="26" t="s">
        <v>324</v>
      </c>
      <c r="G50" s="26" t="s">
        <v>324</v>
      </c>
      <c r="H50" s="26" t="s">
        <v>324</v>
      </c>
      <c r="I50" s="26" t="s">
        <v>61</v>
      </c>
      <c r="J50" s="26" t="s">
        <v>324</v>
      </c>
      <c r="K50" s="26" t="s">
        <v>61</v>
      </c>
      <c r="L50" s="26" t="s">
        <v>324</v>
      </c>
      <c r="M50" s="26" t="s">
        <v>61</v>
      </c>
      <c r="N50" s="26" t="s">
        <v>324</v>
      </c>
      <c r="O50" s="26" t="s">
        <v>61</v>
      </c>
      <c r="P50" s="26" t="s">
        <v>324</v>
      </c>
      <c r="Q50" s="26" t="s">
        <v>61</v>
      </c>
      <c r="R50" s="26" t="s">
        <v>324</v>
      </c>
      <c r="S50" s="26" t="s">
        <v>61</v>
      </c>
      <c r="T50" s="26" t="s">
        <v>324</v>
      </c>
      <c r="U50" s="26" t="s">
        <v>61</v>
      </c>
      <c r="V50" s="26" t="s">
        <v>324</v>
      </c>
      <c r="W50" s="26" t="s">
        <v>61</v>
      </c>
      <c r="X50" s="26" t="s">
        <v>324</v>
      </c>
      <c r="Y50" s="26" t="s">
        <v>61</v>
      </c>
      <c r="Z50" s="26" t="s">
        <v>61</v>
      </c>
      <c r="AA50" s="26" t="s">
        <v>61</v>
      </c>
      <c r="AB50" s="26" t="s">
        <v>324</v>
      </c>
      <c r="AC50" s="26" t="s">
        <v>324</v>
      </c>
    </row>
    <row r="51" spans="1:29" s="9" customFormat="1" ht="29.1" customHeight="1" x14ac:dyDescent="0.25">
      <c r="A51" s="28" t="s">
        <v>497</v>
      </c>
      <c r="B51" s="31" t="s">
        <v>477</v>
      </c>
      <c r="C51" s="26" t="s">
        <v>324</v>
      </c>
      <c r="D51" s="26" t="s">
        <v>324</v>
      </c>
      <c r="E51" s="26" t="s">
        <v>324</v>
      </c>
      <c r="F51" s="26" t="s">
        <v>324</v>
      </c>
      <c r="G51" s="26" t="s">
        <v>324</v>
      </c>
      <c r="H51" s="26" t="s">
        <v>324</v>
      </c>
      <c r="I51" s="26" t="s">
        <v>61</v>
      </c>
      <c r="J51" s="26" t="s">
        <v>324</v>
      </c>
      <c r="K51" s="26" t="s">
        <v>61</v>
      </c>
      <c r="L51" s="26" t="s">
        <v>324</v>
      </c>
      <c r="M51" s="26" t="s">
        <v>61</v>
      </c>
      <c r="N51" s="26" t="s">
        <v>324</v>
      </c>
      <c r="O51" s="26" t="s">
        <v>61</v>
      </c>
      <c r="P51" s="26" t="s">
        <v>324</v>
      </c>
      <c r="Q51" s="26" t="s">
        <v>61</v>
      </c>
      <c r="R51" s="26" t="s">
        <v>324</v>
      </c>
      <c r="S51" s="26" t="s">
        <v>61</v>
      </c>
      <c r="T51" s="26" t="s">
        <v>324</v>
      </c>
      <c r="U51" s="26" t="s">
        <v>61</v>
      </c>
      <c r="V51" s="26" t="s">
        <v>324</v>
      </c>
      <c r="W51" s="26" t="s">
        <v>61</v>
      </c>
      <c r="X51" s="26" t="s">
        <v>324</v>
      </c>
      <c r="Y51" s="26" t="s">
        <v>61</v>
      </c>
      <c r="Z51" s="26" t="s">
        <v>61</v>
      </c>
      <c r="AA51" s="26" t="s">
        <v>61</v>
      </c>
      <c r="AB51" s="26" t="s">
        <v>324</v>
      </c>
      <c r="AC51" s="26" t="s">
        <v>324</v>
      </c>
    </row>
    <row r="52" spans="1:29" s="9" customFormat="1" ht="29.1" customHeight="1" x14ac:dyDescent="0.25">
      <c r="A52" s="28" t="s">
        <v>498</v>
      </c>
      <c r="B52" s="31" t="s">
        <v>479</v>
      </c>
      <c r="C52" s="26" t="s">
        <v>324</v>
      </c>
      <c r="D52" s="26" t="s">
        <v>324</v>
      </c>
      <c r="E52" s="26" t="s">
        <v>324</v>
      </c>
      <c r="F52" s="26" t="s">
        <v>324</v>
      </c>
      <c r="G52" s="26" t="s">
        <v>324</v>
      </c>
      <c r="H52" s="26" t="s">
        <v>324</v>
      </c>
      <c r="I52" s="26" t="s">
        <v>61</v>
      </c>
      <c r="J52" s="26" t="s">
        <v>324</v>
      </c>
      <c r="K52" s="26" t="s">
        <v>61</v>
      </c>
      <c r="L52" s="26" t="s">
        <v>324</v>
      </c>
      <c r="M52" s="26" t="s">
        <v>61</v>
      </c>
      <c r="N52" s="26" t="s">
        <v>324</v>
      </c>
      <c r="O52" s="26" t="s">
        <v>61</v>
      </c>
      <c r="P52" s="26" t="s">
        <v>324</v>
      </c>
      <c r="Q52" s="26" t="s">
        <v>61</v>
      </c>
      <c r="R52" s="26" t="s">
        <v>324</v>
      </c>
      <c r="S52" s="26" t="s">
        <v>61</v>
      </c>
      <c r="T52" s="26" t="s">
        <v>324</v>
      </c>
      <c r="U52" s="26" t="s">
        <v>61</v>
      </c>
      <c r="V52" s="26" t="s">
        <v>324</v>
      </c>
      <c r="W52" s="26" t="s">
        <v>61</v>
      </c>
      <c r="X52" s="26" t="s">
        <v>324</v>
      </c>
      <c r="Y52" s="26" t="s">
        <v>61</v>
      </c>
      <c r="Z52" s="26" t="s">
        <v>61</v>
      </c>
      <c r="AA52" s="26" t="s">
        <v>61</v>
      </c>
      <c r="AB52" s="26" t="s">
        <v>324</v>
      </c>
      <c r="AC52" s="26" t="s">
        <v>324</v>
      </c>
    </row>
    <row r="53" spans="1:29" s="9" customFormat="1" ht="15" customHeight="1" x14ac:dyDescent="0.25">
      <c r="A53" s="28" t="s">
        <v>499</v>
      </c>
      <c r="B53" s="31" t="s">
        <v>481</v>
      </c>
      <c r="C53" s="26" t="s">
        <v>324</v>
      </c>
      <c r="D53" s="26" t="s">
        <v>324</v>
      </c>
      <c r="E53" s="26" t="s">
        <v>324</v>
      </c>
      <c r="F53" s="26" t="s">
        <v>324</v>
      </c>
      <c r="G53" s="26" t="s">
        <v>324</v>
      </c>
      <c r="H53" s="26" t="s">
        <v>324</v>
      </c>
      <c r="I53" s="26" t="s">
        <v>61</v>
      </c>
      <c r="J53" s="26" t="s">
        <v>324</v>
      </c>
      <c r="K53" s="26" t="s">
        <v>61</v>
      </c>
      <c r="L53" s="26" t="s">
        <v>324</v>
      </c>
      <c r="M53" s="26" t="s">
        <v>61</v>
      </c>
      <c r="N53" s="26" t="s">
        <v>324</v>
      </c>
      <c r="O53" s="26" t="s">
        <v>61</v>
      </c>
      <c r="P53" s="26" t="s">
        <v>324</v>
      </c>
      <c r="Q53" s="26" t="s">
        <v>61</v>
      </c>
      <c r="R53" s="26" t="s">
        <v>324</v>
      </c>
      <c r="S53" s="26" t="s">
        <v>61</v>
      </c>
      <c r="T53" s="26" t="s">
        <v>324</v>
      </c>
      <c r="U53" s="26" t="s">
        <v>61</v>
      </c>
      <c r="V53" s="26" t="s">
        <v>324</v>
      </c>
      <c r="W53" s="26" t="s">
        <v>61</v>
      </c>
      <c r="X53" s="26" t="s">
        <v>324</v>
      </c>
      <c r="Y53" s="26" t="s">
        <v>61</v>
      </c>
      <c r="Z53" s="26" t="s">
        <v>61</v>
      </c>
      <c r="AA53" s="26" t="s">
        <v>61</v>
      </c>
      <c r="AB53" s="26" t="s">
        <v>324</v>
      </c>
      <c r="AC53" s="26" t="s">
        <v>324</v>
      </c>
    </row>
    <row r="54" spans="1:29" s="9" customFormat="1" ht="15" customHeight="1" x14ac:dyDescent="0.25">
      <c r="A54" s="28" t="s">
        <v>500</v>
      </c>
      <c r="B54" s="31" t="s">
        <v>483</v>
      </c>
      <c r="C54" s="26" t="s">
        <v>324</v>
      </c>
      <c r="D54" s="26" t="s">
        <v>324</v>
      </c>
      <c r="E54" s="26" t="s">
        <v>324</v>
      </c>
      <c r="F54" s="26" t="s">
        <v>324</v>
      </c>
      <c r="G54" s="26" t="s">
        <v>324</v>
      </c>
      <c r="H54" s="26" t="s">
        <v>324</v>
      </c>
      <c r="I54" s="26" t="s">
        <v>61</v>
      </c>
      <c r="J54" s="26" t="s">
        <v>324</v>
      </c>
      <c r="K54" s="26" t="s">
        <v>61</v>
      </c>
      <c r="L54" s="26" t="s">
        <v>324</v>
      </c>
      <c r="M54" s="26" t="s">
        <v>61</v>
      </c>
      <c r="N54" s="26" t="s">
        <v>324</v>
      </c>
      <c r="O54" s="26" t="s">
        <v>61</v>
      </c>
      <c r="P54" s="26" t="s">
        <v>324</v>
      </c>
      <c r="Q54" s="26" t="s">
        <v>61</v>
      </c>
      <c r="R54" s="26" t="s">
        <v>324</v>
      </c>
      <c r="S54" s="26" t="s">
        <v>61</v>
      </c>
      <c r="T54" s="26" t="s">
        <v>324</v>
      </c>
      <c r="U54" s="26" t="s">
        <v>61</v>
      </c>
      <c r="V54" s="26" t="s">
        <v>324</v>
      </c>
      <c r="W54" s="26" t="s">
        <v>61</v>
      </c>
      <c r="X54" s="26" t="s">
        <v>324</v>
      </c>
      <c r="Y54" s="26" t="s">
        <v>61</v>
      </c>
      <c r="Z54" s="26" t="s">
        <v>61</v>
      </c>
      <c r="AA54" s="26" t="s">
        <v>61</v>
      </c>
      <c r="AB54" s="26" t="s">
        <v>324</v>
      </c>
      <c r="AC54" s="26" t="s">
        <v>324</v>
      </c>
    </row>
    <row r="55" spans="1:29" s="9" customFormat="1" ht="15" customHeight="1" x14ac:dyDescent="0.25">
      <c r="A55" s="28" t="s">
        <v>501</v>
      </c>
      <c r="B55" s="31" t="s">
        <v>485</v>
      </c>
      <c r="C55" s="26" t="s">
        <v>324</v>
      </c>
      <c r="D55" s="26" t="s">
        <v>324</v>
      </c>
      <c r="E55" s="26" t="s">
        <v>324</v>
      </c>
      <c r="F55" s="26" t="s">
        <v>324</v>
      </c>
      <c r="G55" s="26" t="s">
        <v>324</v>
      </c>
      <c r="H55" s="26" t="s">
        <v>324</v>
      </c>
      <c r="I55" s="26" t="s">
        <v>61</v>
      </c>
      <c r="J55" s="26" t="s">
        <v>324</v>
      </c>
      <c r="K55" s="26" t="s">
        <v>61</v>
      </c>
      <c r="L55" s="26" t="s">
        <v>324</v>
      </c>
      <c r="M55" s="26" t="s">
        <v>61</v>
      </c>
      <c r="N55" s="26" t="s">
        <v>324</v>
      </c>
      <c r="O55" s="26" t="s">
        <v>61</v>
      </c>
      <c r="P55" s="26" t="s">
        <v>324</v>
      </c>
      <c r="Q55" s="26" t="s">
        <v>61</v>
      </c>
      <c r="R55" s="26" t="s">
        <v>324</v>
      </c>
      <c r="S55" s="26" t="s">
        <v>61</v>
      </c>
      <c r="T55" s="26" t="s">
        <v>324</v>
      </c>
      <c r="U55" s="26" t="s">
        <v>61</v>
      </c>
      <c r="V55" s="26" t="s">
        <v>324</v>
      </c>
      <c r="W55" s="26" t="s">
        <v>61</v>
      </c>
      <c r="X55" s="26" t="s">
        <v>324</v>
      </c>
      <c r="Y55" s="26" t="s">
        <v>61</v>
      </c>
      <c r="Z55" s="26" t="s">
        <v>61</v>
      </c>
      <c r="AA55" s="26" t="s">
        <v>61</v>
      </c>
      <c r="AB55" s="26" t="s">
        <v>324</v>
      </c>
      <c r="AC55" s="26" t="s">
        <v>324</v>
      </c>
    </row>
    <row r="56" spans="1:29" s="9" customFormat="1" ht="15" customHeight="1" x14ac:dyDescent="0.25">
      <c r="A56" s="28" t="s">
        <v>502</v>
      </c>
      <c r="B56" s="31" t="s">
        <v>487</v>
      </c>
      <c r="C56" s="26" t="s">
        <v>503</v>
      </c>
      <c r="D56" s="26" t="s">
        <v>504</v>
      </c>
      <c r="E56" s="26" t="s">
        <v>503</v>
      </c>
      <c r="F56" s="26" t="s">
        <v>504</v>
      </c>
      <c r="G56" s="26" t="s">
        <v>324</v>
      </c>
      <c r="H56" s="26" t="s">
        <v>324</v>
      </c>
      <c r="I56" s="26" t="s">
        <v>61</v>
      </c>
      <c r="J56" s="26" t="s">
        <v>324</v>
      </c>
      <c r="K56" s="26" t="s">
        <v>61</v>
      </c>
      <c r="L56" s="26" t="s">
        <v>505</v>
      </c>
      <c r="M56" s="26" t="s">
        <v>24</v>
      </c>
      <c r="N56" s="26" t="s">
        <v>505</v>
      </c>
      <c r="O56" s="26" t="s">
        <v>24</v>
      </c>
      <c r="P56" s="26" t="s">
        <v>506</v>
      </c>
      <c r="Q56" s="26" t="s">
        <v>24</v>
      </c>
      <c r="R56" s="26" t="s">
        <v>506</v>
      </c>
      <c r="S56" s="26" t="s">
        <v>24</v>
      </c>
      <c r="T56" s="26" t="s">
        <v>507</v>
      </c>
      <c r="U56" s="26" t="s">
        <v>24</v>
      </c>
      <c r="V56" s="26" t="s">
        <v>507</v>
      </c>
      <c r="W56" s="26" t="s">
        <v>24</v>
      </c>
      <c r="X56" s="26" t="s">
        <v>508</v>
      </c>
      <c r="Y56" s="26" t="s">
        <v>24</v>
      </c>
      <c r="Z56" s="26" t="s">
        <v>61</v>
      </c>
      <c r="AA56" s="26" t="s">
        <v>61</v>
      </c>
      <c r="AB56" s="26" t="s">
        <v>503</v>
      </c>
      <c r="AC56" s="26" t="s">
        <v>504</v>
      </c>
    </row>
    <row r="57" spans="1:29" s="9" customFormat="1" ht="15" customHeight="1" x14ac:dyDescent="0.25">
      <c r="A57" s="28" t="s">
        <v>509</v>
      </c>
      <c r="B57" s="31" t="s">
        <v>489</v>
      </c>
      <c r="C57" s="26" t="s">
        <v>324</v>
      </c>
      <c r="D57" s="26" t="s">
        <v>324</v>
      </c>
      <c r="E57" s="26" t="s">
        <v>324</v>
      </c>
      <c r="F57" s="26" t="s">
        <v>324</v>
      </c>
      <c r="G57" s="26" t="s">
        <v>324</v>
      </c>
      <c r="H57" s="26" t="s">
        <v>324</v>
      </c>
      <c r="I57" s="26" t="s">
        <v>61</v>
      </c>
      <c r="J57" s="26" t="s">
        <v>324</v>
      </c>
      <c r="K57" s="26" t="s">
        <v>61</v>
      </c>
      <c r="L57" s="26" t="s">
        <v>324</v>
      </c>
      <c r="M57" s="26" t="s">
        <v>61</v>
      </c>
      <c r="N57" s="26" t="s">
        <v>324</v>
      </c>
      <c r="O57" s="26" t="s">
        <v>61</v>
      </c>
      <c r="P57" s="26" t="s">
        <v>324</v>
      </c>
      <c r="Q57" s="26" t="s">
        <v>61</v>
      </c>
      <c r="R57" s="26" t="s">
        <v>324</v>
      </c>
      <c r="S57" s="26" t="s">
        <v>61</v>
      </c>
      <c r="T57" s="26" t="s">
        <v>324</v>
      </c>
      <c r="U57" s="26" t="s">
        <v>61</v>
      </c>
      <c r="V57" s="26" t="s">
        <v>324</v>
      </c>
      <c r="W57" s="26" t="s">
        <v>61</v>
      </c>
      <c r="X57" s="26" t="s">
        <v>324</v>
      </c>
      <c r="Y57" s="26" t="s">
        <v>61</v>
      </c>
      <c r="Z57" s="26" t="s">
        <v>61</v>
      </c>
      <c r="AA57" s="26" t="s">
        <v>61</v>
      </c>
      <c r="AB57" s="26" t="s">
        <v>324</v>
      </c>
      <c r="AC57" s="26" t="s">
        <v>324</v>
      </c>
    </row>
    <row r="58" spans="1:29" s="9" customFormat="1" ht="15" customHeight="1" x14ac:dyDescent="0.25">
      <c r="A58" s="28" t="s">
        <v>510</v>
      </c>
      <c r="B58" s="31" t="s">
        <v>491</v>
      </c>
      <c r="C58" s="26" t="s">
        <v>324</v>
      </c>
      <c r="D58" s="26" t="s">
        <v>324</v>
      </c>
      <c r="E58" s="26" t="s">
        <v>324</v>
      </c>
      <c r="F58" s="26" t="s">
        <v>324</v>
      </c>
      <c r="G58" s="26" t="s">
        <v>324</v>
      </c>
      <c r="H58" s="26" t="s">
        <v>324</v>
      </c>
      <c r="I58" s="26" t="s">
        <v>61</v>
      </c>
      <c r="J58" s="26" t="s">
        <v>324</v>
      </c>
      <c r="K58" s="26" t="s">
        <v>61</v>
      </c>
      <c r="L58" s="26" t="s">
        <v>324</v>
      </c>
      <c r="M58" s="26" t="s">
        <v>61</v>
      </c>
      <c r="N58" s="26" t="s">
        <v>324</v>
      </c>
      <c r="O58" s="26" t="s">
        <v>61</v>
      </c>
      <c r="P58" s="26" t="s">
        <v>324</v>
      </c>
      <c r="Q58" s="26" t="s">
        <v>61</v>
      </c>
      <c r="R58" s="26" t="s">
        <v>324</v>
      </c>
      <c r="S58" s="26" t="s">
        <v>61</v>
      </c>
      <c r="T58" s="26" t="s">
        <v>324</v>
      </c>
      <c r="U58" s="26" t="s">
        <v>61</v>
      </c>
      <c r="V58" s="26" t="s">
        <v>324</v>
      </c>
      <c r="W58" s="26" t="s">
        <v>61</v>
      </c>
      <c r="X58" s="26" t="s">
        <v>324</v>
      </c>
      <c r="Y58" s="26" t="s">
        <v>61</v>
      </c>
      <c r="Z58" s="26" t="s">
        <v>61</v>
      </c>
      <c r="AA58" s="26" t="s">
        <v>61</v>
      </c>
      <c r="AB58" s="26" t="s">
        <v>324</v>
      </c>
      <c r="AC58" s="26" t="s">
        <v>324</v>
      </c>
    </row>
    <row r="59" spans="1:29" ht="29.1" customHeight="1" x14ac:dyDescent="0.25">
      <c r="A59" s="28" t="s">
        <v>27</v>
      </c>
      <c r="B59" s="29" t="s">
        <v>511</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512</v>
      </c>
      <c r="B60" s="31" t="s">
        <v>513</v>
      </c>
      <c r="C60" s="26" t="s">
        <v>431</v>
      </c>
      <c r="D60" s="26" t="s">
        <v>432</v>
      </c>
      <c r="E60" s="26" t="s">
        <v>431</v>
      </c>
      <c r="F60" s="26" t="s">
        <v>432</v>
      </c>
      <c r="G60" s="26" t="s">
        <v>324</v>
      </c>
      <c r="H60" s="26" t="s">
        <v>324</v>
      </c>
      <c r="I60" s="26" t="s">
        <v>61</v>
      </c>
      <c r="J60" s="26" t="s">
        <v>324</v>
      </c>
      <c r="K60" s="26" t="s">
        <v>61</v>
      </c>
      <c r="L60" s="26" t="s">
        <v>433</v>
      </c>
      <c r="M60" s="26" t="s">
        <v>24</v>
      </c>
      <c r="N60" s="26" t="s">
        <v>433</v>
      </c>
      <c r="O60" s="26" t="s">
        <v>24</v>
      </c>
      <c r="P60" s="26" t="s">
        <v>434</v>
      </c>
      <c r="Q60" s="26" t="s">
        <v>24</v>
      </c>
      <c r="R60" s="26" t="s">
        <v>434</v>
      </c>
      <c r="S60" s="26" t="s">
        <v>24</v>
      </c>
      <c r="T60" s="26" t="s">
        <v>435</v>
      </c>
      <c r="U60" s="26" t="s">
        <v>24</v>
      </c>
      <c r="V60" s="26" t="s">
        <v>435</v>
      </c>
      <c r="W60" s="26" t="s">
        <v>24</v>
      </c>
      <c r="X60" s="26" t="s">
        <v>436</v>
      </c>
      <c r="Y60" s="26" t="s">
        <v>24</v>
      </c>
      <c r="Z60" s="26" t="s">
        <v>61</v>
      </c>
      <c r="AA60" s="26" t="s">
        <v>61</v>
      </c>
      <c r="AB60" s="26" t="s">
        <v>431</v>
      </c>
      <c r="AC60" s="26" t="s">
        <v>432</v>
      </c>
    </row>
    <row r="61" spans="1:29" s="9" customFormat="1" ht="15" customHeight="1" x14ac:dyDescent="0.25">
      <c r="A61" s="28" t="s">
        <v>514</v>
      </c>
      <c r="B61" s="31" t="s">
        <v>515</v>
      </c>
      <c r="C61" s="26" t="s">
        <v>324</v>
      </c>
      <c r="D61" s="26" t="s">
        <v>324</v>
      </c>
      <c r="E61" s="26" t="s">
        <v>324</v>
      </c>
      <c r="F61" s="26" t="s">
        <v>324</v>
      </c>
      <c r="G61" s="26" t="s">
        <v>324</v>
      </c>
      <c r="H61" s="26" t="s">
        <v>324</v>
      </c>
      <c r="I61" s="26" t="s">
        <v>61</v>
      </c>
      <c r="J61" s="26" t="s">
        <v>324</v>
      </c>
      <c r="K61" s="26" t="s">
        <v>61</v>
      </c>
      <c r="L61" s="26" t="s">
        <v>324</v>
      </c>
      <c r="M61" s="26" t="s">
        <v>61</v>
      </c>
      <c r="N61" s="26" t="s">
        <v>324</v>
      </c>
      <c r="O61" s="26" t="s">
        <v>61</v>
      </c>
      <c r="P61" s="26" t="s">
        <v>324</v>
      </c>
      <c r="Q61" s="26" t="s">
        <v>61</v>
      </c>
      <c r="R61" s="26" t="s">
        <v>324</v>
      </c>
      <c r="S61" s="26" t="s">
        <v>61</v>
      </c>
      <c r="T61" s="26" t="s">
        <v>324</v>
      </c>
      <c r="U61" s="26" t="s">
        <v>61</v>
      </c>
      <c r="V61" s="26" t="s">
        <v>324</v>
      </c>
      <c r="W61" s="26" t="s">
        <v>61</v>
      </c>
      <c r="X61" s="26" t="s">
        <v>324</v>
      </c>
      <c r="Y61" s="26" t="s">
        <v>61</v>
      </c>
      <c r="Z61" s="26" t="s">
        <v>61</v>
      </c>
      <c r="AA61" s="26" t="s">
        <v>61</v>
      </c>
      <c r="AB61" s="26" t="s">
        <v>324</v>
      </c>
      <c r="AC61" s="26" t="s">
        <v>324</v>
      </c>
    </row>
    <row r="62" spans="1:29" s="9" customFormat="1" ht="15" customHeight="1" x14ac:dyDescent="0.25">
      <c r="A62" s="28" t="s">
        <v>516</v>
      </c>
      <c r="B62" s="31" t="s">
        <v>517</v>
      </c>
      <c r="C62" s="26" t="s">
        <v>324</v>
      </c>
      <c r="D62" s="26" t="s">
        <v>324</v>
      </c>
      <c r="E62" s="26" t="s">
        <v>324</v>
      </c>
      <c r="F62" s="26" t="s">
        <v>324</v>
      </c>
      <c r="G62" s="26" t="s">
        <v>324</v>
      </c>
      <c r="H62" s="26" t="s">
        <v>324</v>
      </c>
      <c r="I62" s="26" t="s">
        <v>61</v>
      </c>
      <c r="J62" s="26" t="s">
        <v>324</v>
      </c>
      <c r="K62" s="26" t="s">
        <v>61</v>
      </c>
      <c r="L62" s="26" t="s">
        <v>324</v>
      </c>
      <c r="M62" s="26" t="s">
        <v>61</v>
      </c>
      <c r="N62" s="26" t="s">
        <v>324</v>
      </c>
      <c r="O62" s="26" t="s">
        <v>61</v>
      </c>
      <c r="P62" s="26" t="s">
        <v>324</v>
      </c>
      <c r="Q62" s="26" t="s">
        <v>61</v>
      </c>
      <c r="R62" s="26" t="s">
        <v>324</v>
      </c>
      <c r="S62" s="26" t="s">
        <v>61</v>
      </c>
      <c r="T62" s="26" t="s">
        <v>324</v>
      </c>
      <c r="U62" s="26" t="s">
        <v>61</v>
      </c>
      <c r="V62" s="26" t="s">
        <v>324</v>
      </c>
      <c r="W62" s="26" t="s">
        <v>61</v>
      </c>
      <c r="X62" s="26" t="s">
        <v>324</v>
      </c>
      <c r="Y62" s="26" t="s">
        <v>61</v>
      </c>
      <c r="Z62" s="26" t="s">
        <v>61</v>
      </c>
      <c r="AA62" s="26" t="s">
        <v>61</v>
      </c>
      <c r="AB62" s="26" t="s">
        <v>324</v>
      </c>
      <c r="AC62" s="26" t="s">
        <v>324</v>
      </c>
    </row>
    <row r="63" spans="1:29" s="9" customFormat="1" ht="15" customHeight="1" x14ac:dyDescent="0.25">
      <c r="A63" s="28" t="s">
        <v>518</v>
      </c>
      <c r="B63" s="31" t="s">
        <v>519</v>
      </c>
      <c r="C63" s="26" t="s">
        <v>324</v>
      </c>
      <c r="D63" s="26" t="s">
        <v>324</v>
      </c>
      <c r="E63" s="26" t="s">
        <v>324</v>
      </c>
      <c r="F63" s="26" t="s">
        <v>324</v>
      </c>
      <c r="G63" s="26" t="s">
        <v>324</v>
      </c>
      <c r="H63" s="26" t="s">
        <v>324</v>
      </c>
      <c r="I63" s="26" t="s">
        <v>61</v>
      </c>
      <c r="J63" s="26" t="s">
        <v>324</v>
      </c>
      <c r="K63" s="26" t="s">
        <v>61</v>
      </c>
      <c r="L63" s="26" t="s">
        <v>324</v>
      </c>
      <c r="M63" s="26" t="s">
        <v>61</v>
      </c>
      <c r="N63" s="26" t="s">
        <v>324</v>
      </c>
      <c r="O63" s="26" t="s">
        <v>61</v>
      </c>
      <c r="P63" s="26" t="s">
        <v>324</v>
      </c>
      <c r="Q63" s="26" t="s">
        <v>61</v>
      </c>
      <c r="R63" s="26" t="s">
        <v>324</v>
      </c>
      <c r="S63" s="26" t="s">
        <v>61</v>
      </c>
      <c r="T63" s="26" t="s">
        <v>324</v>
      </c>
      <c r="U63" s="26" t="s">
        <v>61</v>
      </c>
      <c r="V63" s="26" t="s">
        <v>324</v>
      </c>
      <c r="W63" s="26" t="s">
        <v>61</v>
      </c>
      <c r="X63" s="26" t="s">
        <v>324</v>
      </c>
      <c r="Y63" s="26" t="s">
        <v>61</v>
      </c>
      <c r="Z63" s="26" t="s">
        <v>61</v>
      </c>
      <c r="AA63" s="26" t="s">
        <v>61</v>
      </c>
      <c r="AB63" s="26" t="s">
        <v>324</v>
      </c>
      <c r="AC63" s="26" t="s">
        <v>324</v>
      </c>
    </row>
    <row r="64" spans="1:29" s="9" customFormat="1" ht="15" customHeight="1" x14ac:dyDescent="0.25">
      <c r="A64" s="28" t="s">
        <v>520</v>
      </c>
      <c r="B64" s="31" t="s">
        <v>521</v>
      </c>
      <c r="C64" s="26" t="s">
        <v>324</v>
      </c>
      <c r="D64" s="26" t="s">
        <v>324</v>
      </c>
      <c r="E64" s="26" t="s">
        <v>324</v>
      </c>
      <c r="F64" s="26" t="s">
        <v>324</v>
      </c>
      <c r="G64" s="26" t="s">
        <v>324</v>
      </c>
      <c r="H64" s="26" t="s">
        <v>324</v>
      </c>
      <c r="I64" s="26" t="s">
        <v>61</v>
      </c>
      <c r="J64" s="26" t="s">
        <v>324</v>
      </c>
      <c r="K64" s="26" t="s">
        <v>61</v>
      </c>
      <c r="L64" s="26" t="s">
        <v>324</v>
      </c>
      <c r="M64" s="26" t="s">
        <v>61</v>
      </c>
      <c r="N64" s="26" t="s">
        <v>324</v>
      </c>
      <c r="O64" s="26" t="s">
        <v>61</v>
      </c>
      <c r="P64" s="26" t="s">
        <v>324</v>
      </c>
      <c r="Q64" s="26" t="s">
        <v>61</v>
      </c>
      <c r="R64" s="26" t="s">
        <v>324</v>
      </c>
      <c r="S64" s="26" t="s">
        <v>61</v>
      </c>
      <c r="T64" s="26" t="s">
        <v>324</v>
      </c>
      <c r="U64" s="26" t="s">
        <v>61</v>
      </c>
      <c r="V64" s="26" t="s">
        <v>324</v>
      </c>
      <c r="W64" s="26" t="s">
        <v>61</v>
      </c>
      <c r="X64" s="26" t="s">
        <v>324</v>
      </c>
      <c r="Y64" s="26" t="s">
        <v>61</v>
      </c>
      <c r="Z64" s="26" t="s">
        <v>61</v>
      </c>
      <c r="AA64" s="26" t="s">
        <v>61</v>
      </c>
      <c r="AB64" s="26" t="s">
        <v>324</v>
      </c>
      <c r="AC64" s="26" t="s">
        <v>324</v>
      </c>
    </row>
    <row r="65" spans="1:29" s="9" customFormat="1" ht="15" customHeight="1" x14ac:dyDescent="0.25">
      <c r="A65" s="28" t="s">
        <v>522</v>
      </c>
      <c r="B65" s="31" t="s">
        <v>483</v>
      </c>
      <c r="C65" s="26" t="s">
        <v>324</v>
      </c>
      <c r="D65" s="26" t="s">
        <v>324</v>
      </c>
      <c r="E65" s="26" t="s">
        <v>324</v>
      </c>
      <c r="F65" s="26" t="s">
        <v>324</v>
      </c>
      <c r="G65" s="26" t="s">
        <v>324</v>
      </c>
      <c r="H65" s="26" t="s">
        <v>324</v>
      </c>
      <c r="I65" s="26" t="s">
        <v>61</v>
      </c>
      <c r="J65" s="26" t="s">
        <v>324</v>
      </c>
      <c r="K65" s="26" t="s">
        <v>61</v>
      </c>
      <c r="L65" s="26" t="s">
        <v>324</v>
      </c>
      <c r="M65" s="26" t="s">
        <v>61</v>
      </c>
      <c r="N65" s="26" t="s">
        <v>324</v>
      </c>
      <c r="O65" s="26" t="s">
        <v>61</v>
      </c>
      <c r="P65" s="26" t="s">
        <v>324</v>
      </c>
      <c r="Q65" s="26" t="s">
        <v>61</v>
      </c>
      <c r="R65" s="26" t="s">
        <v>324</v>
      </c>
      <c r="S65" s="26" t="s">
        <v>61</v>
      </c>
      <c r="T65" s="26" t="s">
        <v>324</v>
      </c>
      <c r="U65" s="26" t="s">
        <v>61</v>
      </c>
      <c r="V65" s="26" t="s">
        <v>324</v>
      </c>
      <c r="W65" s="26" t="s">
        <v>61</v>
      </c>
      <c r="X65" s="26" t="s">
        <v>324</v>
      </c>
      <c r="Y65" s="26" t="s">
        <v>61</v>
      </c>
      <c r="Z65" s="26" t="s">
        <v>61</v>
      </c>
      <c r="AA65" s="26" t="s">
        <v>61</v>
      </c>
      <c r="AB65" s="26" t="s">
        <v>324</v>
      </c>
      <c r="AC65" s="26" t="s">
        <v>324</v>
      </c>
    </row>
    <row r="66" spans="1:29" s="9" customFormat="1" ht="15" customHeight="1" x14ac:dyDescent="0.25">
      <c r="A66" s="28" t="s">
        <v>523</v>
      </c>
      <c r="B66" s="31" t="s">
        <v>485</v>
      </c>
      <c r="C66" s="26" t="s">
        <v>324</v>
      </c>
      <c r="D66" s="26" t="s">
        <v>324</v>
      </c>
      <c r="E66" s="26" t="s">
        <v>324</v>
      </c>
      <c r="F66" s="26" t="s">
        <v>324</v>
      </c>
      <c r="G66" s="26" t="s">
        <v>324</v>
      </c>
      <c r="H66" s="26" t="s">
        <v>324</v>
      </c>
      <c r="I66" s="26" t="s">
        <v>61</v>
      </c>
      <c r="J66" s="26" t="s">
        <v>324</v>
      </c>
      <c r="K66" s="26" t="s">
        <v>61</v>
      </c>
      <c r="L66" s="26" t="s">
        <v>324</v>
      </c>
      <c r="M66" s="26" t="s">
        <v>61</v>
      </c>
      <c r="N66" s="26" t="s">
        <v>324</v>
      </c>
      <c r="O66" s="26" t="s">
        <v>61</v>
      </c>
      <c r="P66" s="26" t="s">
        <v>324</v>
      </c>
      <c r="Q66" s="26" t="s">
        <v>61</v>
      </c>
      <c r="R66" s="26" t="s">
        <v>324</v>
      </c>
      <c r="S66" s="26" t="s">
        <v>61</v>
      </c>
      <c r="T66" s="26" t="s">
        <v>324</v>
      </c>
      <c r="U66" s="26" t="s">
        <v>61</v>
      </c>
      <c r="V66" s="26" t="s">
        <v>324</v>
      </c>
      <c r="W66" s="26" t="s">
        <v>61</v>
      </c>
      <c r="X66" s="26" t="s">
        <v>324</v>
      </c>
      <c r="Y66" s="26" t="s">
        <v>61</v>
      </c>
      <c r="Z66" s="26" t="s">
        <v>61</v>
      </c>
      <c r="AA66" s="26" t="s">
        <v>61</v>
      </c>
      <c r="AB66" s="26" t="s">
        <v>324</v>
      </c>
      <c r="AC66" s="26" t="s">
        <v>324</v>
      </c>
    </row>
    <row r="67" spans="1:29" s="9" customFormat="1" ht="15" customHeight="1" x14ac:dyDescent="0.25">
      <c r="A67" s="28" t="s">
        <v>524</v>
      </c>
      <c r="B67" s="31" t="s">
        <v>487</v>
      </c>
      <c r="C67" s="26" t="s">
        <v>503</v>
      </c>
      <c r="D67" s="26" t="s">
        <v>504</v>
      </c>
      <c r="E67" s="26" t="s">
        <v>503</v>
      </c>
      <c r="F67" s="26" t="s">
        <v>504</v>
      </c>
      <c r="G67" s="26" t="s">
        <v>324</v>
      </c>
      <c r="H67" s="26" t="s">
        <v>324</v>
      </c>
      <c r="I67" s="26" t="s">
        <v>61</v>
      </c>
      <c r="J67" s="26" t="s">
        <v>324</v>
      </c>
      <c r="K67" s="26" t="s">
        <v>61</v>
      </c>
      <c r="L67" s="26" t="s">
        <v>505</v>
      </c>
      <c r="M67" s="26" t="s">
        <v>24</v>
      </c>
      <c r="N67" s="26" t="s">
        <v>505</v>
      </c>
      <c r="O67" s="26" t="s">
        <v>24</v>
      </c>
      <c r="P67" s="26" t="s">
        <v>506</v>
      </c>
      <c r="Q67" s="26" t="s">
        <v>24</v>
      </c>
      <c r="R67" s="26" t="s">
        <v>506</v>
      </c>
      <c r="S67" s="26" t="s">
        <v>24</v>
      </c>
      <c r="T67" s="26" t="s">
        <v>507</v>
      </c>
      <c r="U67" s="26" t="s">
        <v>24</v>
      </c>
      <c r="V67" s="26" t="s">
        <v>507</v>
      </c>
      <c r="W67" s="26" t="s">
        <v>24</v>
      </c>
      <c r="X67" s="26" t="s">
        <v>508</v>
      </c>
      <c r="Y67" s="26" t="s">
        <v>24</v>
      </c>
      <c r="Z67" s="26" t="s">
        <v>61</v>
      </c>
      <c r="AA67" s="26" t="s">
        <v>61</v>
      </c>
      <c r="AB67" s="26" t="s">
        <v>503</v>
      </c>
      <c r="AC67" s="26" t="s">
        <v>504</v>
      </c>
    </row>
    <row r="68" spans="1:29" s="9" customFormat="1" ht="15" customHeight="1" x14ac:dyDescent="0.25">
      <c r="A68" s="28" t="s">
        <v>525</v>
      </c>
      <c r="B68" s="31" t="s">
        <v>489</v>
      </c>
      <c r="C68" s="26" t="s">
        <v>324</v>
      </c>
      <c r="D68" s="26" t="s">
        <v>324</v>
      </c>
      <c r="E68" s="26" t="s">
        <v>324</v>
      </c>
      <c r="F68" s="26" t="s">
        <v>324</v>
      </c>
      <c r="G68" s="26" t="s">
        <v>324</v>
      </c>
      <c r="H68" s="26" t="s">
        <v>324</v>
      </c>
      <c r="I68" s="26" t="s">
        <v>61</v>
      </c>
      <c r="J68" s="26" t="s">
        <v>324</v>
      </c>
      <c r="K68" s="26" t="s">
        <v>61</v>
      </c>
      <c r="L68" s="26" t="s">
        <v>324</v>
      </c>
      <c r="M68" s="26" t="s">
        <v>61</v>
      </c>
      <c r="N68" s="26" t="s">
        <v>324</v>
      </c>
      <c r="O68" s="26" t="s">
        <v>61</v>
      </c>
      <c r="P68" s="26" t="s">
        <v>324</v>
      </c>
      <c r="Q68" s="26" t="s">
        <v>61</v>
      </c>
      <c r="R68" s="26" t="s">
        <v>324</v>
      </c>
      <c r="S68" s="26" t="s">
        <v>61</v>
      </c>
      <c r="T68" s="26" t="s">
        <v>324</v>
      </c>
      <c r="U68" s="26" t="s">
        <v>61</v>
      </c>
      <c r="V68" s="26" t="s">
        <v>324</v>
      </c>
      <c r="W68" s="26" t="s">
        <v>61</v>
      </c>
      <c r="X68" s="26" t="s">
        <v>324</v>
      </c>
      <c r="Y68" s="26" t="s">
        <v>61</v>
      </c>
      <c r="Z68" s="26" t="s">
        <v>61</v>
      </c>
      <c r="AA68" s="26" t="s">
        <v>61</v>
      </c>
      <c r="AB68" s="26" t="s">
        <v>324</v>
      </c>
      <c r="AC68" s="26" t="s">
        <v>324</v>
      </c>
    </row>
    <row r="69" spans="1:29" s="9" customFormat="1" ht="15" customHeight="1" x14ac:dyDescent="0.25">
      <c r="A69" s="28" t="s">
        <v>526</v>
      </c>
      <c r="B69" s="31" t="s">
        <v>491</v>
      </c>
      <c r="C69" s="26" t="s">
        <v>324</v>
      </c>
      <c r="D69" s="26" t="s">
        <v>324</v>
      </c>
      <c r="E69" s="26" t="s">
        <v>324</v>
      </c>
      <c r="F69" s="26" t="s">
        <v>324</v>
      </c>
      <c r="G69" s="26" t="s">
        <v>324</v>
      </c>
      <c r="H69" s="26" t="s">
        <v>324</v>
      </c>
      <c r="I69" s="26" t="s">
        <v>61</v>
      </c>
      <c r="J69" s="26" t="s">
        <v>324</v>
      </c>
      <c r="K69" s="26" t="s">
        <v>61</v>
      </c>
      <c r="L69" s="26" t="s">
        <v>324</v>
      </c>
      <c r="M69" s="26" t="s">
        <v>61</v>
      </c>
      <c r="N69" s="26" t="s">
        <v>324</v>
      </c>
      <c r="O69" s="26" t="s">
        <v>61</v>
      </c>
      <c r="P69" s="26" t="s">
        <v>324</v>
      </c>
      <c r="Q69" s="26" t="s">
        <v>61</v>
      </c>
      <c r="R69" s="26" t="s">
        <v>324</v>
      </c>
      <c r="S69" s="26" t="s">
        <v>61</v>
      </c>
      <c r="T69" s="26" t="s">
        <v>324</v>
      </c>
      <c r="U69" s="26" t="s">
        <v>61</v>
      </c>
      <c r="V69" s="26" t="s">
        <v>324</v>
      </c>
      <c r="W69" s="26" t="s">
        <v>61</v>
      </c>
      <c r="X69" s="26" t="s">
        <v>324</v>
      </c>
      <c r="Y69" s="26" t="s">
        <v>61</v>
      </c>
      <c r="Z69" s="26" t="s">
        <v>61</v>
      </c>
      <c r="AA69" s="26" t="s">
        <v>61</v>
      </c>
      <c r="AB69" s="26" t="s">
        <v>324</v>
      </c>
      <c r="AC69" s="26" t="s">
        <v>324</v>
      </c>
    </row>
    <row r="70" spans="1:29" s="9" customFormat="1" ht="44.1" customHeight="1" x14ac:dyDescent="0.25">
      <c r="A70" s="28" t="s">
        <v>30</v>
      </c>
      <c r="B70" s="31" t="s">
        <v>527</v>
      </c>
      <c r="C70" s="26" t="s">
        <v>324</v>
      </c>
      <c r="D70" s="26" t="s">
        <v>324</v>
      </c>
      <c r="E70" s="26" t="s">
        <v>324</v>
      </c>
      <c r="F70" s="26" t="s">
        <v>324</v>
      </c>
      <c r="G70" s="26" t="s">
        <v>324</v>
      </c>
      <c r="H70" s="26" t="s">
        <v>324</v>
      </c>
      <c r="I70" s="26" t="s">
        <v>61</v>
      </c>
      <c r="J70" s="26" t="s">
        <v>324</v>
      </c>
      <c r="K70" s="26" t="s">
        <v>61</v>
      </c>
      <c r="L70" s="26" t="s">
        <v>324</v>
      </c>
      <c r="M70" s="26" t="s">
        <v>61</v>
      </c>
      <c r="N70" s="26" t="s">
        <v>324</v>
      </c>
      <c r="O70" s="26" t="s">
        <v>61</v>
      </c>
      <c r="P70" s="26" t="s">
        <v>324</v>
      </c>
      <c r="Q70" s="26" t="s">
        <v>61</v>
      </c>
      <c r="R70" s="26" t="s">
        <v>324</v>
      </c>
      <c r="S70" s="26" t="s">
        <v>61</v>
      </c>
      <c r="T70" s="26" t="s">
        <v>324</v>
      </c>
      <c r="U70" s="26" t="s">
        <v>61</v>
      </c>
      <c r="V70" s="26" t="s">
        <v>324</v>
      </c>
      <c r="W70" s="26" t="s">
        <v>61</v>
      </c>
      <c r="X70" s="26" t="s">
        <v>324</v>
      </c>
      <c r="Y70" s="26" t="s">
        <v>61</v>
      </c>
      <c r="Z70" s="26" t="s">
        <v>61</v>
      </c>
      <c r="AA70" s="26" t="s">
        <v>61</v>
      </c>
      <c r="AB70" s="26" t="s">
        <v>324</v>
      </c>
      <c r="AC70" s="26" t="s">
        <v>324</v>
      </c>
    </row>
    <row r="71" spans="1:29" s="9" customFormat="1" ht="15" customHeight="1" x14ac:dyDescent="0.25">
      <c r="A71" s="28" t="s">
        <v>33</v>
      </c>
      <c r="B71" s="29" t="s">
        <v>528</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529</v>
      </c>
      <c r="B72" s="31" t="s">
        <v>494</v>
      </c>
      <c r="C72" s="26" t="s">
        <v>324</v>
      </c>
      <c r="D72" s="26" t="s">
        <v>324</v>
      </c>
      <c r="E72" s="26" t="s">
        <v>324</v>
      </c>
      <c r="F72" s="26" t="s">
        <v>324</v>
      </c>
      <c r="G72" s="26" t="s">
        <v>324</v>
      </c>
      <c r="H72" s="26" t="s">
        <v>324</v>
      </c>
      <c r="I72" s="26" t="s">
        <v>61</v>
      </c>
      <c r="J72" s="26" t="s">
        <v>324</v>
      </c>
      <c r="K72" s="26" t="s">
        <v>61</v>
      </c>
      <c r="L72" s="26" t="s">
        <v>324</v>
      </c>
      <c r="M72" s="26" t="s">
        <v>61</v>
      </c>
      <c r="N72" s="26" t="s">
        <v>324</v>
      </c>
      <c r="O72" s="26" t="s">
        <v>61</v>
      </c>
      <c r="P72" s="26" t="s">
        <v>324</v>
      </c>
      <c r="Q72" s="26" t="s">
        <v>61</v>
      </c>
      <c r="R72" s="26" t="s">
        <v>324</v>
      </c>
      <c r="S72" s="26" t="s">
        <v>61</v>
      </c>
      <c r="T72" s="26" t="s">
        <v>324</v>
      </c>
      <c r="U72" s="26" t="s">
        <v>61</v>
      </c>
      <c r="V72" s="26" t="s">
        <v>324</v>
      </c>
      <c r="W72" s="26" t="s">
        <v>61</v>
      </c>
      <c r="X72" s="26" t="s">
        <v>324</v>
      </c>
      <c r="Y72" s="26" t="s">
        <v>61</v>
      </c>
      <c r="Z72" s="26" t="s">
        <v>61</v>
      </c>
      <c r="AA72" s="26" t="s">
        <v>61</v>
      </c>
      <c r="AB72" s="26" t="s">
        <v>324</v>
      </c>
      <c r="AC72" s="26" t="s">
        <v>324</v>
      </c>
    </row>
    <row r="73" spans="1:29" s="9" customFormat="1" ht="29.1" customHeight="1" x14ac:dyDescent="0.25">
      <c r="A73" s="28" t="s">
        <v>530</v>
      </c>
      <c r="B73" s="31" t="s">
        <v>473</v>
      </c>
      <c r="C73" s="26" t="s">
        <v>324</v>
      </c>
      <c r="D73" s="26" t="s">
        <v>324</v>
      </c>
      <c r="E73" s="26" t="s">
        <v>324</v>
      </c>
      <c r="F73" s="26" t="s">
        <v>324</v>
      </c>
      <c r="G73" s="26" t="s">
        <v>324</v>
      </c>
      <c r="H73" s="26" t="s">
        <v>324</v>
      </c>
      <c r="I73" s="26" t="s">
        <v>61</v>
      </c>
      <c r="J73" s="26" t="s">
        <v>324</v>
      </c>
      <c r="K73" s="26" t="s">
        <v>61</v>
      </c>
      <c r="L73" s="26" t="s">
        <v>324</v>
      </c>
      <c r="M73" s="26" t="s">
        <v>61</v>
      </c>
      <c r="N73" s="26" t="s">
        <v>324</v>
      </c>
      <c r="O73" s="26" t="s">
        <v>61</v>
      </c>
      <c r="P73" s="26" t="s">
        <v>324</v>
      </c>
      <c r="Q73" s="26" t="s">
        <v>61</v>
      </c>
      <c r="R73" s="26" t="s">
        <v>324</v>
      </c>
      <c r="S73" s="26" t="s">
        <v>61</v>
      </c>
      <c r="T73" s="26" t="s">
        <v>324</v>
      </c>
      <c r="U73" s="26" t="s">
        <v>61</v>
      </c>
      <c r="V73" s="26" t="s">
        <v>324</v>
      </c>
      <c r="W73" s="26" t="s">
        <v>61</v>
      </c>
      <c r="X73" s="26" t="s">
        <v>324</v>
      </c>
      <c r="Y73" s="26" t="s">
        <v>61</v>
      </c>
      <c r="Z73" s="26" t="s">
        <v>61</v>
      </c>
      <c r="AA73" s="26" t="s">
        <v>61</v>
      </c>
      <c r="AB73" s="26" t="s">
        <v>324</v>
      </c>
      <c r="AC73" s="26" t="s">
        <v>324</v>
      </c>
    </row>
    <row r="74" spans="1:29" s="9" customFormat="1" ht="15" customHeight="1" x14ac:dyDescent="0.25">
      <c r="A74" s="28" t="s">
        <v>531</v>
      </c>
      <c r="B74" s="31" t="s">
        <v>475</v>
      </c>
      <c r="C74" s="26" t="s">
        <v>324</v>
      </c>
      <c r="D74" s="26" t="s">
        <v>324</v>
      </c>
      <c r="E74" s="26" t="s">
        <v>324</v>
      </c>
      <c r="F74" s="26" t="s">
        <v>324</v>
      </c>
      <c r="G74" s="26" t="s">
        <v>324</v>
      </c>
      <c r="H74" s="26" t="s">
        <v>324</v>
      </c>
      <c r="I74" s="26" t="s">
        <v>61</v>
      </c>
      <c r="J74" s="26" t="s">
        <v>324</v>
      </c>
      <c r="K74" s="26" t="s">
        <v>61</v>
      </c>
      <c r="L74" s="26" t="s">
        <v>324</v>
      </c>
      <c r="M74" s="26" t="s">
        <v>61</v>
      </c>
      <c r="N74" s="26" t="s">
        <v>324</v>
      </c>
      <c r="O74" s="26" t="s">
        <v>61</v>
      </c>
      <c r="P74" s="26" t="s">
        <v>324</v>
      </c>
      <c r="Q74" s="26" t="s">
        <v>61</v>
      </c>
      <c r="R74" s="26" t="s">
        <v>324</v>
      </c>
      <c r="S74" s="26" t="s">
        <v>61</v>
      </c>
      <c r="T74" s="26" t="s">
        <v>324</v>
      </c>
      <c r="U74" s="26" t="s">
        <v>61</v>
      </c>
      <c r="V74" s="26" t="s">
        <v>324</v>
      </c>
      <c r="W74" s="26" t="s">
        <v>61</v>
      </c>
      <c r="X74" s="26" t="s">
        <v>324</v>
      </c>
      <c r="Y74" s="26" t="s">
        <v>61</v>
      </c>
      <c r="Z74" s="26" t="s">
        <v>61</v>
      </c>
      <c r="AA74" s="26" t="s">
        <v>61</v>
      </c>
      <c r="AB74" s="26" t="s">
        <v>324</v>
      </c>
      <c r="AC74" s="26" t="s">
        <v>324</v>
      </c>
    </row>
    <row r="75" spans="1:29" s="9" customFormat="1" ht="15" customHeight="1" x14ac:dyDescent="0.25">
      <c r="A75" s="28" t="s">
        <v>532</v>
      </c>
      <c r="B75" s="31" t="s">
        <v>533</v>
      </c>
      <c r="C75" s="26" t="s">
        <v>324</v>
      </c>
      <c r="D75" s="26" t="s">
        <v>324</v>
      </c>
      <c r="E75" s="26" t="s">
        <v>324</v>
      </c>
      <c r="F75" s="26" t="s">
        <v>324</v>
      </c>
      <c r="G75" s="26" t="s">
        <v>324</v>
      </c>
      <c r="H75" s="26" t="s">
        <v>324</v>
      </c>
      <c r="I75" s="26" t="s">
        <v>61</v>
      </c>
      <c r="J75" s="26" t="s">
        <v>324</v>
      </c>
      <c r="K75" s="26" t="s">
        <v>61</v>
      </c>
      <c r="L75" s="26" t="s">
        <v>324</v>
      </c>
      <c r="M75" s="26" t="s">
        <v>61</v>
      </c>
      <c r="N75" s="26" t="s">
        <v>324</v>
      </c>
      <c r="O75" s="26" t="s">
        <v>61</v>
      </c>
      <c r="P75" s="26" t="s">
        <v>324</v>
      </c>
      <c r="Q75" s="26" t="s">
        <v>61</v>
      </c>
      <c r="R75" s="26" t="s">
        <v>324</v>
      </c>
      <c r="S75" s="26" t="s">
        <v>61</v>
      </c>
      <c r="T75" s="26" t="s">
        <v>324</v>
      </c>
      <c r="U75" s="26" t="s">
        <v>61</v>
      </c>
      <c r="V75" s="26" t="s">
        <v>324</v>
      </c>
      <c r="W75" s="26" t="s">
        <v>61</v>
      </c>
      <c r="X75" s="26" t="s">
        <v>324</v>
      </c>
      <c r="Y75" s="26" t="s">
        <v>61</v>
      </c>
      <c r="Z75" s="26" t="s">
        <v>61</v>
      </c>
      <c r="AA75" s="26" t="s">
        <v>61</v>
      </c>
      <c r="AB75" s="26" t="s">
        <v>324</v>
      </c>
      <c r="AC75" s="26" t="s">
        <v>324</v>
      </c>
    </row>
    <row r="76" spans="1:29" s="9" customFormat="1" ht="15" customHeight="1" x14ac:dyDescent="0.25">
      <c r="A76" s="28" t="s">
        <v>534</v>
      </c>
      <c r="B76" s="31" t="s">
        <v>483</v>
      </c>
      <c r="C76" s="26" t="s">
        <v>324</v>
      </c>
      <c r="D76" s="26" t="s">
        <v>324</v>
      </c>
      <c r="E76" s="26" t="s">
        <v>324</v>
      </c>
      <c r="F76" s="26" t="s">
        <v>324</v>
      </c>
      <c r="G76" s="26" t="s">
        <v>324</v>
      </c>
      <c r="H76" s="26" t="s">
        <v>324</v>
      </c>
      <c r="I76" s="26" t="s">
        <v>61</v>
      </c>
      <c r="J76" s="26" t="s">
        <v>324</v>
      </c>
      <c r="K76" s="26" t="s">
        <v>61</v>
      </c>
      <c r="L76" s="26" t="s">
        <v>324</v>
      </c>
      <c r="M76" s="26" t="s">
        <v>61</v>
      </c>
      <c r="N76" s="26" t="s">
        <v>324</v>
      </c>
      <c r="O76" s="26" t="s">
        <v>61</v>
      </c>
      <c r="P76" s="26" t="s">
        <v>324</v>
      </c>
      <c r="Q76" s="26" t="s">
        <v>61</v>
      </c>
      <c r="R76" s="26" t="s">
        <v>324</v>
      </c>
      <c r="S76" s="26" t="s">
        <v>61</v>
      </c>
      <c r="T76" s="26" t="s">
        <v>324</v>
      </c>
      <c r="U76" s="26" t="s">
        <v>61</v>
      </c>
      <c r="V76" s="26" t="s">
        <v>324</v>
      </c>
      <c r="W76" s="26" t="s">
        <v>61</v>
      </c>
      <c r="X76" s="26" t="s">
        <v>324</v>
      </c>
      <c r="Y76" s="26" t="s">
        <v>61</v>
      </c>
      <c r="Z76" s="26" t="s">
        <v>61</v>
      </c>
      <c r="AA76" s="26" t="s">
        <v>61</v>
      </c>
      <c r="AB76" s="26" t="s">
        <v>324</v>
      </c>
      <c r="AC76" s="26" t="s">
        <v>324</v>
      </c>
    </row>
    <row r="77" spans="1:29" s="9" customFormat="1" ht="15" customHeight="1" x14ac:dyDescent="0.25">
      <c r="A77" s="28" t="s">
        <v>535</v>
      </c>
      <c r="B77" s="31" t="s">
        <v>485</v>
      </c>
      <c r="C77" s="26" t="s">
        <v>324</v>
      </c>
      <c r="D77" s="26" t="s">
        <v>324</v>
      </c>
      <c r="E77" s="26" t="s">
        <v>324</v>
      </c>
      <c r="F77" s="26" t="s">
        <v>324</v>
      </c>
      <c r="G77" s="26" t="s">
        <v>324</v>
      </c>
      <c r="H77" s="26" t="s">
        <v>324</v>
      </c>
      <c r="I77" s="26" t="s">
        <v>61</v>
      </c>
      <c r="J77" s="26" t="s">
        <v>324</v>
      </c>
      <c r="K77" s="26" t="s">
        <v>61</v>
      </c>
      <c r="L77" s="26" t="s">
        <v>324</v>
      </c>
      <c r="M77" s="26" t="s">
        <v>61</v>
      </c>
      <c r="N77" s="26" t="s">
        <v>324</v>
      </c>
      <c r="O77" s="26" t="s">
        <v>61</v>
      </c>
      <c r="P77" s="26" t="s">
        <v>324</v>
      </c>
      <c r="Q77" s="26" t="s">
        <v>61</v>
      </c>
      <c r="R77" s="26" t="s">
        <v>324</v>
      </c>
      <c r="S77" s="26" t="s">
        <v>61</v>
      </c>
      <c r="T77" s="26" t="s">
        <v>324</v>
      </c>
      <c r="U77" s="26" t="s">
        <v>61</v>
      </c>
      <c r="V77" s="26" t="s">
        <v>324</v>
      </c>
      <c r="W77" s="26" t="s">
        <v>61</v>
      </c>
      <c r="X77" s="26" t="s">
        <v>324</v>
      </c>
      <c r="Y77" s="26" t="s">
        <v>61</v>
      </c>
      <c r="Z77" s="26" t="s">
        <v>61</v>
      </c>
      <c r="AA77" s="26" t="s">
        <v>61</v>
      </c>
      <c r="AB77" s="26" t="s">
        <v>324</v>
      </c>
      <c r="AC77" s="26" t="s">
        <v>324</v>
      </c>
    </row>
    <row r="78" spans="1:29" s="9" customFormat="1" ht="15" customHeight="1" x14ac:dyDescent="0.25">
      <c r="A78" s="28" t="s">
        <v>536</v>
      </c>
      <c r="B78" s="31" t="s">
        <v>487</v>
      </c>
      <c r="C78" s="26" t="s">
        <v>324</v>
      </c>
      <c r="D78" s="26" t="s">
        <v>324</v>
      </c>
      <c r="E78" s="26" t="s">
        <v>324</v>
      </c>
      <c r="F78" s="26" t="s">
        <v>324</v>
      </c>
      <c r="G78" s="26" t="s">
        <v>324</v>
      </c>
      <c r="H78" s="26" t="s">
        <v>324</v>
      </c>
      <c r="I78" s="26" t="s">
        <v>61</v>
      </c>
      <c r="J78" s="26" t="s">
        <v>324</v>
      </c>
      <c r="K78" s="26" t="s">
        <v>61</v>
      </c>
      <c r="L78" s="26" t="s">
        <v>324</v>
      </c>
      <c r="M78" s="26" t="s">
        <v>61</v>
      </c>
      <c r="N78" s="26" t="s">
        <v>324</v>
      </c>
      <c r="O78" s="26" t="s">
        <v>61</v>
      </c>
      <c r="P78" s="26" t="s">
        <v>324</v>
      </c>
      <c r="Q78" s="26" t="s">
        <v>61</v>
      </c>
      <c r="R78" s="26" t="s">
        <v>324</v>
      </c>
      <c r="S78" s="26" t="s">
        <v>61</v>
      </c>
      <c r="T78" s="26" t="s">
        <v>324</v>
      </c>
      <c r="U78" s="26" t="s">
        <v>61</v>
      </c>
      <c r="V78" s="26" t="s">
        <v>324</v>
      </c>
      <c r="W78" s="26" t="s">
        <v>61</v>
      </c>
      <c r="X78" s="26" t="s">
        <v>324</v>
      </c>
      <c r="Y78" s="26" t="s">
        <v>61</v>
      </c>
      <c r="Z78" s="26" t="s">
        <v>61</v>
      </c>
      <c r="AA78" s="26" t="s">
        <v>61</v>
      </c>
      <c r="AB78" s="26" t="s">
        <v>324</v>
      </c>
      <c r="AC78" s="26" t="s">
        <v>324</v>
      </c>
    </row>
    <row r="79" spans="1:29" s="9" customFormat="1" ht="15" customHeight="1" x14ac:dyDescent="0.25">
      <c r="A79" s="28" t="s">
        <v>537</v>
      </c>
      <c r="B79" s="31" t="s">
        <v>489</v>
      </c>
      <c r="C79" s="26" t="s">
        <v>324</v>
      </c>
      <c r="D79" s="26" t="s">
        <v>324</v>
      </c>
      <c r="E79" s="26" t="s">
        <v>324</v>
      </c>
      <c r="F79" s="26" t="s">
        <v>324</v>
      </c>
      <c r="G79" s="26" t="s">
        <v>324</v>
      </c>
      <c r="H79" s="26" t="s">
        <v>324</v>
      </c>
      <c r="I79" s="26" t="s">
        <v>61</v>
      </c>
      <c r="J79" s="26" t="s">
        <v>324</v>
      </c>
      <c r="K79" s="26" t="s">
        <v>61</v>
      </c>
      <c r="L79" s="26" t="s">
        <v>324</v>
      </c>
      <c r="M79" s="26" t="s">
        <v>61</v>
      </c>
      <c r="N79" s="26" t="s">
        <v>324</v>
      </c>
      <c r="O79" s="26" t="s">
        <v>61</v>
      </c>
      <c r="P79" s="26" t="s">
        <v>324</v>
      </c>
      <c r="Q79" s="26" t="s">
        <v>61</v>
      </c>
      <c r="R79" s="26" t="s">
        <v>324</v>
      </c>
      <c r="S79" s="26" t="s">
        <v>61</v>
      </c>
      <c r="T79" s="26" t="s">
        <v>324</v>
      </c>
      <c r="U79" s="26" t="s">
        <v>61</v>
      </c>
      <c r="V79" s="26" t="s">
        <v>324</v>
      </c>
      <c r="W79" s="26" t="s">
        <v>61</v>
      </c>
      <c r="X79" s="26" t="s">
        <v>324</v>
      </c>
      <c r="Y79" s="26" t="s">
        <v>61</v>
      </c>
      <c r="Z79" s="26" t="s">
        <v>61</v>
      </c>
      <c r="AA79" s="26" t="s">
        <v>61</v>
      </c>
      <c r="AB79" s="26" t="s">
        <v>324</v>
      </c>
      <c r="AC79" s="26" t="s">
        <v>324</v>
      </c>
    </row>
    <row r="80" spans="1:29" s="9" customFormat="1" ht="15" customHeight="1" x14ac:dyDescent="0.25">
      <c r="A80" s="28" t="s">
        <v>538</v>
      </c>
      <c r="B80" s="31" t="s">
        <v>491</v>
      </c>
      <c r="C80" s="26" t="s">
        <v>324</v>
      </c>
      <c r="D80" s="26" t="s">
        <v>324</v>
      </c>
      <c r="E80" s="26" t="s">
        <v>324</v>
      </c>
      <c r="F80" s="26" t="s">
        <v>324</v>
      </c>
      <c r="G80" s="26" t="s">
        <v>324</v>
      </c>
      <c r="H80" s="26" t="s">
        <v>324</v>
      </c>
      <c r="I80" s="26" t="s">
        <v>61</v>
      </c>
      <c r="J80" s="26" t="s">
        <v>324</v>
      </c>
      <c r="K80" s="26" t="s">
        <v>61</v>
      </c>
      <c r="L80" s="26" t="s">
        <v>324</v>
      </c>
      <c r="M80" s="26" t="s">
        <v>61</v>
      </c>
      <c r="N80" s="26" t="s">
        <v>324</v>
      </c>
      <c r="O80" s="26" t="s">
        <v>61</v>
      </c>
      <c r="P80" s="26" t="s">
        <v>324</v>
      </c>
      <c r="Q80" s="26" t="s">
        <v>61</v>
      </c>
      <c r="R80" s="26" t="s">
        <v>324</v>
      </c>
      <c r="S80" s="26" t="s">
        <v>61</v>
      </c>
      <c r="T80" s="26" t="s">
        <v>324</v>
      </c>
      <c r="U80" s="26" t="s">
        <v>61</v>
      </c>
      <c r="V80" s="26" t="s">
        <v>324</v>
      </c>
      <c r="W80" s="26" t="s">
        <v>61</v>
      </c>
      <c r="X80" s="26" t="s">
        <v>324</v>
      </c>
      <c r="Y80" s="26" t="s">
        <v>61</v>
      </c>
      <c r="Z80" s="26" t="s">
        <v>61</v>
      </c>
      <c r="AA80" s="26" t="s">
        <v>61</v>
      </c>
      <c r="AB80" s="26" t="s">
        <v>324</v>
      </c>
      <c r="AC80" s="26" t="s">
        <v>324</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191</v>
      </c>
      <c r="AZ1" s="2" t="s">
        <v>0</v>
      </c>
    </row>
    <row r="2" spans="1:52" ht="15.75" x14ac:dyDescent="0.25">
      <c r="C2" s="1" t="s">
        <v>191</v>
      </c>
      <c r="AZ2" s="2" t="s">
        <v>1</v>
      </c>
    </row>
    <row r="3" spans="1:52" ht="15.75" x14ac:dyDescent="0.25">
      <c r="C3" s="1" t="s">
        <v>191</v>
      </c>
      <c r="AZ3" s="2" t="s">
        <v>2</v>
      </c>
    </row>
    <row r="4" spans="1:52" ht="15" x14ac:dyDescent="0.25"/>
    <row r="5" spans="1:52" ht="15.75"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row>
    <row r="6" spans="1:52" ht="15" x14ac:dyDescent="0.25"/>
    <row r="7" spans="1:52" ht="18.75" x14ac:dyDescent="0.3">
      <c r="A7" s="38" t="s">
        <v>4</v>
      </c>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row>
    <row r="8" spans="1:52" ht="15" x14ac:dyDescent="0.25"/>
    <row r="9" spans="1:52" ht="15.75" x14ac:dyDescent="0.25">
      <c r="A9" s="37" t="s">
        <v>5</v>
      </c>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row>
    <row r="10" spans="1:52" ht="15.75"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1" spans="1:52" ht="15" x14ac:dyDescent="0.25"/>
    <row r="12" spans="1:52" ht="15.75" x14ac:dyDescent="0.25">
      <c r="A12" s="37" t="s">
        <v>7</v>
      </c>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row>
    <row r="13" spans="1:52" ht="15.75"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4" spans="1:52" ht="15" x14ac:dyDescent="0.25"/>
    <row r="15" spans="1:52" ht="15.75"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row>
    <row r="16" spans="1:52" ht="15.75"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17" spans="1:52" ht="15" x14ac:dyDescent="0.25"/>
    <row r="18" spans="1:52" ht="15" x14ac:dyDescent="0.25"/>
    <row r="19" spans="1:52" ht="15" x14ac:dyDescent="0.25"/>
    <row r="20" spans="1:52" ht="15" x14ac:dyDescent="0.25"/>
    <row r="21" spans="1:52" ht="18.75" x14ac:dyDescent="0.3">
      <c r="A21" s="44" t="s">
        <v>539</v>
      </c>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row>
    <row r="22" spans="1:52" s="32" customFormat="1" ht="15.75" x14ac:dyDescent="0.25">
      <c r="A22" s="42" t="s">
        <v>540</v>
      </c>
      <c r="B22" s="42" t="s">
        <v>541</v>
      </c>
      <c r="C22" s="42" t="s">
        <v>542</v>
      </c>
      <c r="D22" s="42" t="s">
        <v>543</v>
      </c>
      <c r="E22" s="45" t="s">
        <v>544</v>
      </c>
      <c r="F22" s="45"/>
      <c r="G22" s="45"/>
      <c r="H22" s="45"/>
      <c r="I22" s="45"/>
      <c r="J22" s="45"/>
      <c r="K22" s="45"/>
      <c r="L22" s="45"/>
      <c r="M22" s="45"/>
      <c r="N22" s="45"/>
      <c r="O22" s="45"/>
      <c r="P22" s="45"/>
      <c r="Q22" s="42" t="s">
        <v>545</v>
      </c>
      <c r="R22" s="42" t="s">
        <v>546</v>
      </c>
      <c r="S22" s="42" t="s">
        <v>547</v>
      </c>
      <c r="T22" s="42" t="s">
        <v>548</v>
      </c>
      <c r="U22" s="42" t="s">
        <v>549</v>
      </c>
      <c r="V22" s="42" t="s">
        <v>550</v>
      </c>
      <c r="W22" s="45" t="s">
        <v>551</v>
      </c>
      <c r="X22" s="45"/>
      <c r="Y22" s="42" t="s">
        <v>552</v>
      </c>
      <c r="Z22" s="42" t="s">
        <v>553</v>
      </c>
      <c r="AA22" s="42" t="s">
        <v>554</v>
      </c>
      <c r="AB22" s="42" t="s">
        <v>555</v>
      </c>
      <c r="AC22" s="42" t="s">
        <v>556</v>
      </c>
      <c r="AD22" s="42" t="s">
        <v>557</v>
      </c>
      <c r="AE22" s="42" t="s">
        <v>558</v>
      </c>
      <c r="AF22" s="42" t="s">
        <v>559</v>
      </c>
      <c r="AG22" s="42" t="s">
        <v>560</v>
      </c>
      <c r="AH22" s="42" t="s">
        <v>561</v>
      </c>
      <c r="AI22" s="42" t="s">
        <v>562</v>
      </c>
      <c r="AJ22" s="45" t="s">
        <v>563</v>
      </c>
      <c r="AK22" s="45"/>
      <c r="AL22" s="45"/>
      <c r="AM22" s="45"/>
      <c r="AN22" s="45"/>
      <c r="AO22" s="45"/>
      <c r="AP22" s="45" t="s">
        <v>564</v>
      </c>
      <c r="AQ22" s="45"/>
      <c r="AR22" s="45"/>
      <c r="AS22" s="45"/>
      <c r="AT22" s="45" t="s">
        <v>565</v>
      </c>
      <c r="AU22" s="45"/>
      <c r="AV22" s="42" t="s">
        <v>566</v>
      </c>
      <c r="AW22" s="42" t="s">
        <v>567</v>
      </c>
      <c r="AX22" s="42" t="s">
        <v>568</v>
      </c>
      <c r="AY22" s="42" t="s">
        <v>569</v>
      </c>
      <c r="AZ22" s="42" t="s">
        <v>570</v>
      </c>
    </row>
    <row r="23" spans="1:52" s="32" customFormat="1" ht="15.75" x14ac:dyDescent="0.25">
      <c r="A23" s="47"/>
      <c r="B23" s="47"/>
      <c r="C23" s="47"/>
      <c r="D23" s="47"/>
      <c r="E23" s="42" t="s">
        <v>571</v>
      </c>
      <c r="F23" s="42" t="s">
        <v>515</v>
      </c>
      <c r="G23" s="42" t="s">
        <v>517</v>
      </c>
      <c r="H23" s="42" t="s">
        <v>519</v>
      </c>
      <c r="I23" s="42" t="s">
        <v>572</v>
      </c>
      <c r="J23" s="42" t="s">
        <v>573</v>
      </c>
      <c r="K23" s="42" t="s">
        <v>574</v>
      </c>
      <c r="L23" s="80" t="s">
        <v>483</v>
      </c>
      <c r="M23" s="80" t="s">
        <v>485</v>
      </c>
      <c r="N23" s="80" t="s">
        <v>487</v>
      </c>
      <c r="O23" s="80" t="s">
        <v>521</v>
      </c>
      <c r="P23" s="42" t="s">
        <v>575</v>
      </c>
      <c r="Q23" s="47"/>
      <c r="R23" s="47"/>
      <c r="S23" s="47"/>
      <c r="T23" s="47"/>
      <c r="U23" s="47"/>
      <c r="V23" s="47"/>
      <c r="W23" s="42" t="s">
        <v>319</v>
      </c>
      <c r="X23" s="42" t="s">
        <v>576</v>
      </c>
      <c r="Y23" s="47"/>
      <c r="Z23" s="47"/>
      <c r="AA23" s="47"/>
      <c r="AB23" s="47"/>
      <c r="AC23" s="47"/>
      <c r="AD23" s="47"/>
      <c r="AE23" s="47"/>
      <c r="AF23" s="47"/>
      <c r="AG23" s="47"/>
      <c r="AH23" s="47"/>
      <c r="AI23" s="47"/>
      <c r="AJ23" s="45" t="s">
        <v>577</v>
      </c>
      <c r="AK23" s="45"/>
      <c r="AL23" s="45" t="s">
        <v>578</v>
      </c>
      <c r="AM23" s="45"/>
      <c r="AN23" s="42" t="s">
        <v>579</v>
      </c>
      <c r="AO23" s="42" t="s">
        <v>580</v>
      </c>
      <c r="AP23" s="42" t="s">
        <v>581</v>
      </c>
      <c r="AQ23" s="42" t="s">
        <v>582</v>
      </c>
      <c r="AR23" s="42" t="s">
        <v>583</v>
      </c>
      <c r="AS23" s="42" t="s">
        <v>584</v>
      </c>
      <c r="AT23" s="42" t="s">
        <v>585</v>
      </c>
      <c r="AU23" s="42" t="s">
        <v>576</v>
      </c>
      <c r="AV23" s="47"/>
      <c r="AW23" s="47"/>
      <c r="AX23" s="47"/>
      <c r="AY23" s="47"/>
      <c r="AZ23" s="47"/>
    </row>
    <row r="24" spans="1:52" s="32" customFormat="1" ht="47.25" x14ac:dyDescent="0.25">
      <c r="A24" s="43"/>
      <c r="B24" s="43"/>
      <c r="C24" s="43"/>
      <c r="D24" s="43"/>
      <c r="E24" s="43"/>
      <c r="F24" s="43"/>
      <c r="G24" s="43"/>
      <c r="H24" s="43"/>
      <c r="I24" s="43"/>
      <c r="J24" s="43"/>
      <c r="K24" s="43"/>
      <c r="L24" s="81"/>
      <c r="M24" s="81"/>
      <c r="N24" s="81"/>
      <c r="O24" s="81"/>
      <c r="P24" s="43"/>
      <c r="Q24" s="43"/>
      <c r="R24" s="43"/>
      <c r="S24" s="43"/>
      <c r="T24" s="43"/>
      <c r="U24" s="43"/>
      <c r="V24" s="43"/>
      <c r="W24" s="43"/>
      <c r="X24" s="43"/>
      <c r="Y24" s="43"/>
      <c r="Z24" s="43"/>
      <c r="AA24" s="43"/>
      <c r="AB24" s="43"/>
      <c r="AC24" s="43"/>
      <c r="AD24" s="43"/>
      <c r="AE24" s="43"/>
      <c r="AF24" s="43"/>
      <c r="AG24" s="43"/>
      <c r="AH24" s="43"/>
      <c r="AI24" s="43"/>
      <c r="AJ24" s="6" t="s">
        <v>586</v>
      </c>
      <c r="AK24" s="6" t="s">
        <v>587</v>
      </c>
      <c r="AL24" s="6" t="s">
        <v>319</v>
      </c>
      <c r="AM24" s="6" t="s">
        <v>576</v>
      </c>
      <c r="AN24" s="43"/>
      <c r="AO24" s="43"/>
      <c r="AP24" s="43"/>
      <c r="AQ24" s="43"/>
      <c r="AR24" s="43"/>
      <c r="AS24" s="43"/>
      <c r="AT24" s="43"/>
      <c r="AU24" s="43"/>
      <c r="AV24" s="43"/>
      <c r="AW24" s="43"/>
      <c r="AX24" s="43"/>
      <c r="AY24" s="43"/>
      <c r="AZ24" s="43"/>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588</v>
      </c>
      <c r="AD25" s="4" t="s">
        <v>589</v>
      </c>
      <c r="AE25" s="4" t="s">
        <v>590</v>
      </c>
      <c r="AF25" s="4" t="s">
        <v>591</v>
      </c>
      <c r="AG25" s="4" t="s">
        <v>592</v>
      </c>
      <c r="AH25" s="4" t="s">
        <v>593</v>
      </c>
      <c r="AI25" s="4" t="s">
        <v>594</v>
      </c>
      <c r="AJ25" s="4" t="s">
        <v>595</v>
      </c>
      <c r="AK25" s="4" t="s">
        <v>596</v>
      </c>
      <c r="AL25" s="4" t="s">
        <v>597</v>
      </c>
      <c r="AM25" s="4" t="s">
        <v>598</v>
      </c>
      <c r="AN25" s="4" t="s">
        <v>599</v>
      </c>
      <c r="AO25" s="4" t="s">
        <v>600</v>
      </c>
      <c r="AP25" s="4" t="s">
        <v>601</v>
      </c>
      <c r="AQ25" s="4" t="s">
        <v>602</v>
      </c>
      <c r="AR25" s="4" t="s">
        <v>603</v>
      </c>
      <c r="AS25" s="4" t="s">
        <v>604</v>
      </c>
      <c r="AT25" s="4" t="s">
        <v>605</v>
      </c>
      <c r="AU25" s="4" t="s">
        <v>606</v>
      </c>
      <c r="AV25" s="4" t="s">
        <v>607</v>
      </c>
      <c r="AW25" s="4" t="s">
        <v>608</v>
      </c>
      <c r="AX25" s="4" t="s">
        <v>609</v>
      </c>
      <c r="AY25" s="4" t="s">
        <v>610</v>
      </c>
      <c r="AZ25" s="4" t="s">
        <v>611</v>
      </c>
    </row>
    <row r="26" spans="1:52" ht="15.75" x14ac:dyDescent="0.25">
      <c r="A26" s="8" t="s">
        <v>61</v>
      </c>
      <c r="B26" s="8" t="s">
        <v>61</v>
      </c>
      <c r="C26" s="8" t="s">
        <v>61</v>
      </c>
      <c r="D26" s="8" t="s">
        <v>61</v>
      </c>
      <c r="E26" s="8" t="s">
        <v>61</v>
      </c>
      <c r="F26" s="8" t="s">
        <v>61</v>
      </c>
      <c r="G26" s="8" t="s">
        <v>61</v>
      </c>
      <c r="H26" s="8" t="s">
        <v>61</v>
      </c>
      <c r="I26" s="8" t="s">
        <v>61</v>
      </c>
      <c r="J26" s="8" t="s">
        <v>61</v>
      </c>
      <c r="K26" s="8" t="s">
        <v>61</v>
      </c>
      <c r="L26" s="8" t="s">
        <v>61</v>
      </c>
      <c r="M26" s="8" t="s">
        <v>61</v>
      </c>
      <c r="N26" s="8" t="s">
        <v>61</v>
      </c>
      <c r="O26" s="8" t="s">
        <v>61</v>
      </c>
      <c r="P26" s="8" t="s">
        <v>61</v>
      </c>
      <c r="Q26" s="8" t="s">
        <v>61</v>
      </c>
      <c r="R26" s="8" t="s">
        <v>61</v>
      </c>
      <c r="S26" s="8" t="s">
        <v>61</v>
      </c>
      <c r="T26" s="8" t="s">
        <v>61</v>
      </c>
      <c r="U26" s="8" t="s">
        <v>61</v>
      </c>
      <c r="V26" s="8" t="s">
        <v>61</v>
      </c>
      <c r="W26" s="8" t="s">
        <v>61</v>
      </c>
      <c r="X26" s="8" t="s">
        <v>61</v>
      </c>
      <c r="Y26" s="8" t="s">
        <v>61</v>
      </c>
      <c r="Z26" s="8" t="s">
        <v>61</v>
      </c>
      <c r="AA26" s="8" t="s">
        <v>61</v>
      </c>
      <c r="AB26" s="8" t="s">
        <v>61</v>
      </c>
      <c r="AC26" s="8" t="s">
        <v>61</v>
      </c>
      <c r="AD26" s="8" t="s">
        <v>61</v>
      </c>
      <c r="AE26" s="8" t="s">
        <v>61</v>
      </c>
      <c r="AF26" s="8" t="s">
        <v>61</v>
      </c>
      <c r="AG26" s="8" t="s">
        <v>61</v>
      </c>
      <c r="AH26" s="8" t="s">
        <v>61</v>
      </c>
      <c r="AI26" s="8" t="s">
        <v>61</v>
      </c>
      <c r="AJ26" s="8" t="s">
        <v>61</v>
      </c>
      <c r="AK26" s="8" t="s">
        <v>61</v>
      </c>
      <c r="AL26" s="8" t="s">
        <v>61</v>
      </c>
      <c r="AM26" s="8" t="s">
        <v>61</v>
      </c>
      <c r="AN26" s="8" t="s">
        <v>61</v>
      </c>
      <c r="AO26" s="8" t="s">
        <v>61</v>
      </c>
      <c r="AP26" s="8" t="s">
        <v>61</v>
      </c>
      <c r="AQ26" s="8" t="s">
        <v>61</v>
      </c>
      <c r="AR26" s="8" t="s">
        <v>61</v>
      </c>
      <c r="AS26" s="8" t="s">
        <v>61</v>
      </c>
      <c r="AT26" s="8" t="s">
        <v>61</v>
      </c>
      <c r="AU26" s="8" t="s">
        <v>61</v>
      </c>
      <c r="AV26" s="8" t="s">
        <v>61</v>
      </c>
      <c r="AW26" s="8" t="s">
        <v>61</v>
      </c>
      <c r="AX26" s="8" t="s">
        <v>61</v>
      </c>
      <c r="AY26" s="8" t="s">
        <v>61</v>
      </c>
      <c r="AZ26" s="14" t="s">
        <v>61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J22:AO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7" t="s">
        <v>3</v>
      </c>
      <c r="B5" s="37"/>
    </row>
    <row r="6" spans="1:2" ht="15.95" customHeight="1" x14ac:dyDescent="0.25"/>
    <row r="7" spans="1:2" ht="18.95" customHeight="1" x14ac:dyDescent="0.3">
      <c r="A7" s="38" t="s">
        <v>4</v>
      </c>
      <c r="B7" s="38"/>
    </row>
    <row r="8" spans="1:2" ht="15.95" customHeight="1" x14ac:dyDescent="0.25"/>
    <row r="9" spans="1:2" ht="15.95" customHeight="1" x14ac:dyDescent="0.25">
      <c r="A9" s="37" t="s">
        <v>5</v>
      </c>
      <c r="B9" s="37"/>
    </row>
    <row r="10" spans="1:2" ht="15.95" customHeight="1" x14ac:dyDescent="0.25">
      <c r="A10" s="39" t="s">
        <v>6</v>
      </c>
      <c r="B10" s="39"/>
    </row>
    <row r="11" spans="1:2" ht="15.95" customHeight="1" x14ac:dyDescent="0.25"/>
    <row r="12" spans="1:2" ht="15.95" customHeight="1" x14ac:dyDescent="0.25">
      <c r="A12" s="37" t="s">
        <v>7</v>
      </c>
      <c r="B12" s="37"/>
    </row>
    <row r="13" spans="1:2" ht="15.95" customHeight="1" x14ac:dyDescent="0.25">
      <c r="A13" s="39" t="s">
        <v>8</v>
      </c>
      <c r="B13" s="39"/>
    </row>
    <row r="14" spans="1:2" ht="15.95" customHeight="1" x14ac:dyDescent="0.25"/>
    <row r="15" spans="1:2" ht="32.1" customHeight="1" x14ac:dyDescent="0.25">
      <c r="A15" s="40" t="s">
        <v>9</v>
      </c>
      <c r="B15" s="40"/>
    </row>
    <row r="16" spans="1:2" ht="15.95" customHeight="1" x14ac:dyDescent="0.25">
      <c r="A16" s="39" t="s">
        <v>10</v>
      </c>
      <c r="B16" s="39"/>
    </row>
    <row r="17" spans="1:2" ht="15.95" customHeight="1" x14ac:dyDescent="0.25"/>
    <row r="18" spans="1:2" ht="18.95" customHeight="1" x14ac:dyDescent="0.3">
      <c r="A18" s="44" t="s">
        <v>612</v>
      </c>
      <c r="B18" s="44"/>
    </row>
    <row r="21" spans="1:2" ht="63" customHeight="1" x14ac:dyDescent="0.25">
      <c r="A21" s="33" t="s">
        <v>613</v>
      </c>
      <c r="B21" s="3" t="s">
        <v>9</v>
      </c>
    </row>
    <row r="22" spans="1:2" ht="111" customHeight="1" x14ac:dyDescent="0.25">
      <c r="A22" s="33" t="s">
        <v>614</v>
      </c>
      <c r="B22" s="3" t="s">
        <v>615</v>
      </c>
    </row>
    <row r="23" spans="1:2" ht="15.95" customHeight="1" x14ac:dyDescent="0.25">
      <c r="A23" s="33" t="s">
        <v>616</v>
      </c>
      <c r="B23" s="3" t="s">
        <v>617</v>
      </c>
    </row>
    <row r="24" spans="1:2" ht="15.95" customHeight="1" x14ac:dyDescent="0.25">
      <c r="A24" s="33" t="s">
        <v>618</v>
      </c>
      <c r="B24" s="3" t="s">
        <v>324</v>
      </c>
    </row>
    <row r="25" spans="1:2" ht="15.95" customHeight="1" x14ac:dyDescent="0.25">
      <c r="A25" s="33" t="s">
        <v>483</v>
      </c>
      <c r="B25" s="3" t="s">
        <v>324</v>
      </c>
    </row>
    <row r="26" spans="1:2" ht="15.95" customHeight="1" x14ac:dyDescent="0.25">
      <c r="A26" s="33" t="s">
        <v>485</v>
      </c>
      <c r="B26" s="3" t="s">
        <v>324</v>
      </c>
    </row>
    <row r="27" spans="1:2" ht="15.95" customHeight="1" x14ac:dyDescent="0.25">
      <c r="A27" s="33" t="s">
        <v>487</v>
      </c>
      <c r="B27" s="3" t="s">
        <v>619</v>
      </c>
    </row>
    <row r="28" spans="1:2" ht="15.95" customHeight="1" x14ac:dyDescent="0.25">
      <c r="A28" s="33" t="s">
        <v>489</v>
      </c>
      <c r="B28" s="3" t="s">
        <v>324</v>
      </c>
    </row>
    <row r="29" spans="1:2" ht="15.95" customHeight="1" x14ac:dyDescent="0.25">
      <c r="A29" s="33" t="s">
        <v>491</v>
      </c>
      <c r="B29" s="3" t="s">
        <v>324</v>
      </c>
    </row>
    <row r="30" spans="1:2" ht="15.95" customHeight="1" x14ac:dyDescent="0.25">
      <c r="A30" s="33" t="s">
        <v>620</v>
      </c>
      <c r="B30" s="3" t="s">
        <v>161</v>
      </c>
    </row>
    <row r="31" spans="1:2" ht="15.95" customHeight="1" x14ac:dyDescent="0.25">
      <c r="A31" s="33" t="s">
        <v>621</v>
      </c>
      <c r="B31" s="3" t="s">
        <v>163</v>
      </c>
    </row>
    <row r="32" spans="1:2" ht="15.95" customHeight="1" x14ac:dyDescent="0.25">
      <c r="A32" s="33" t="s">
        <v>622</v>
      </c>
      <c r="B32" s="3" t="s">
        <v>413</v>
      </c>
    </row>
    <row r="33" spans="1:2" ht="15.95" customHeight="1" x14ac:dyDescent="0.25">
      <c r="A33" s="33" t="s">
        <v>623</v>
      </c>
      <c r="B33" s="3" t="s">
        <v>624</v>
      </c>
    </row>
    <row r="34" spans="1:2" ht="15.95" customHeight="1" x14ac:dyDescent="0.25">
      <c r="A34" s="33" t="s">
        <v>625</v>
      </c>
      <c r="B34" s="3" t="s">
        <v>324</v>
      </c>
    </row>
    <row r="35" spans="1:2" ht="15.95" customHeight="1" x14ac:dyDescent="0.25">
      <c r="A35" s="34" t="s">
        <v>626</v>
      </c>
      <c r="B35" s="3" t="s">
        <v>324</v>
      </c>
    </row>
    <row r="36" spans="1:2" ht="15.95" customHeight="1" x14ac:dyDescent="0.25">
      <c r="A36" s="33" t="s">
        <v>627</v>
      </c>
      <c r="B36" s="3"/>
    </row>
    <row r="37" spans="1:2" ht="29.1" customHeight="1" x14ac:dyDescent="0.25">
      <c r="A37" s="34" t="s">
        <v>628</v>
      </c>
      <c r="B37" s="35" t="s">
        <v>629</v>
      </c>
    </row>
    <row r="38" spans="1:2" ht="15.95" customHeight="1" x14ac:dyDescent="0.25">
      <c r="A38" s="33" t="s">
        <v>627</v>
      </c>
      <c r="B38" s="3"/>
    </row>
    <row r="39" spans="1:2" ht="15.95" customHeight="1" x14ac:dyDescent="0.25">
      <c r="A39" s="33" t="s">
        <v>630</v>
      </c>
      <c r="B39" s="3" t="s">
        <v>631</v>
      </c>
    </row>
    <row r="40" spans="1:2" ht="15.95" customHeight="1" x14ac:dyDescent="0.25">
      <c r="A40" s="33" t="s">
        <v>632</v>
      </c>
      <c r="B40" s="3" t="s">
        <v>631</v>
      </c>
    </row>
    <row r="41" spans="1:2" ht="15.95" customHeight="1" x14ac:dyDescent="0.25">
      <c r="A41" s="33" t="s">
        <v>633</v>
      </c>
      <c r="B41" s="3" t="s">
        <v>631</v>
      </c>
    </row>
    <row r="42" spans="1:2" ht="15.95" customHeight="1" x14ac:dyDescent="0.25">
      <c r="A42" s="34" t="s">
        <v>634</v>
      </c>
      <c r="B42" s="3" t="s">
        <v>629</v>
      </c>
    </row>
    <row r="43" spans="1:2" ht="15.95" customHeight="1" x14ac:dyDescent="0.25">
      <c r="A43" s="34" t="s">
        <v>635</v>
      </c>
      <c r="B43" s="3" t="s">
        <v>324</v>
      </c>
    </row>
    <row r="44" spans="1:2" ht="15.95" customHeight="1" x14ac:dyDescent="0.25">
      <c r="A44" s="34" t="s">
        <v>636</v>
      </c>
      <c r="B44" s="3" t="s">
        <v>629</v>
      </c>
    </row>
    <row r="45" spans="1:2" ht="15.95" customHeight="1" x14ac:dyDescent="0.25">
      <c r="A45" s="34" t="s">
        <v>637</v>
      </c>
      <c r="B45" s="3" t="s">
        <v>324</v>
      </c>
    </row>
    <row r="46" spans="1:2" ht="15.95" customHeight="1" x14ac:dyDescent="0.25">
      <c r="A46" s="34" t="s">
        <v>638</v>
      </c>
      <c r="B46" s="3"/>
    </row>
    <row r="47" spans="1:2" ht="15.95" customHeight="1" x14ac:dyDescent="0.25">
      <c r="A47" s="33" t="s">
        <v>639</v>
      </c>
      <c r="B47" s="3" t="s">
        <v>23</v>
      </c>
    </row>
    <row r="48" spans="1:2" ht="15.95" customHeight="1" x14ac:dyDescent="0.25">
      <c r="A48" s="33" t="s">
        <v>640</v>
      </c>
      <c r="B48" s="3" t="s">
        <v>61</v>
      </c>
    </row>
    <row r="49" spans="1:2" ht="15.95" customHeight="1" x14ac:dyDescent="0.25">
      <c r="A49" s="33" t="s">
        <v>641</v>
      </c>
      <c r="B49" s="3" t="s">
        <v>61</v>
      </c>
    </row>
    <row r="50" spans="1:2" ht="15.95" customHeight="1" x14ac:dyDescent="0.25">
      <c r="A50" s="33" t="s">
        <v>642</v>
      </c>
      <c r="B50" s="3" t="s">
        <v>61</v>
      </c>
    </row>
    <row r="51" spans="1:2" ht="15.95" customHeight="1" x14ac:dyDescent="0.25">
      <c r="A51" s="33" t="s">
        <v>643</v>
      </c>
      <c r="B51" s="3" t="s">
        <v>61</v>
      </c>
    </row>
    <row r="52" spans="1:2" ht="15.95" customHeight="1" x14ac:dyDescent="0.25">
      <c r="A52" s="33" t="s">
        <v>644</v>
      </c>
      <c r="B52" s="3" t="s">
        <v>61</v>
      </c>
    </row>
    <row r="53" spans="1:2" ht="29.1" customHeight="1" x14ac:dyDescent="0.25">
      <c r="A53" s="34" t="s">
        <v>645</v>
      </c>
      <c r="B53" s="3" t="s">
        <v>61</v>
      </c>
    </row>
    <row r="54" spans="1:2" ht="15.95" customHeight="1" x14ac:dyDescent="0.25">
      <c r="A54" s="33" t="s">
        <v>627</v>
      </c>
      <c r="B54" s="3"/>
    </row>
    <row r="55" spans="1:2" ht="15.95" customHeight="1" x14ac:dyDescent="0.25">
      <c r="A55" s="33" t="s">
        <v>646</v>
      </c>
      <c r="B55" s="3" t="s">
        <v>61</v>
      </c>
    </row>
    <row r="56" spans="1:2" ht="15.95" customHeight="1" x14ac:dyDescent="0.25">
      <c r="A56" s="33" t="s">
        <v>647</v>
      </c>
      <c r="B56" s="3" t="s">
        <v>61</v>
      </c>
    </row>
    <row r="57" spans="1:2" ht="15.95" customHeight="1" x14ac:dyDescent="0.25">
      <c r="A57" s="34" t="s">
        <v>648</v>
      </c>
      <c r="B57" s="3"/>
    </row>
    <row r="58" spans="1:2" ht="15.95" customHeight="1" x14ac:dyDescent="0.25">
      <c r="A58" s="34" t="s">
        <v>649</v>
      </c>
      <c r="B58" s="3"/>
    </row>
    <row r="59" spans="1:2" ht="15.95" customHeight="1" x14ac:dyDescent="0.25">
      <c r="A59" s="33" t="s">
        <v>650</v>
      </c>
      <c r="B59" s="3" t="s">
        <v>651</v>
      </c>
    </row>
    <row r="60" spans="1:2" ht="15.95" customHeight="1" x14ac:dyDescent="0.25">
      <c r="A60" s="33" t="s">
        <v>652</v>
      </c>
      <c r="B60" s="3" t="s">
        <v>61</v>
      </c>
    </row>
    <row r="61" spans="1:2" ht="15.95" customHeight="1" x14ac:dyDescent="0.25">
      <c r="A61" s="33" t="s">
        <v>653</v>
      </c>
      <c r="B61" s="3" t="s">
        <v>61</v>
      </c>
    </row>
    <row r="62" spans="1:2" ht="15.95" customHeight="1" x14ac:dyDescent="0.25">
      <c r="A62" s="34" t="s">
        <v>654</v>
      </c>
      <c r="B62" s="3" t="s">
        <v>655</v>
      </c>
    </row>
    <row r="63" spans="1:2" ht="29.1" customHeight="1" x14ac:dyDescent="0.25">
      <c r="A63" s="34" t="s">
        <v>656</v>
      </c>
      <c r="B63" s="3"/>
    </row>
    <row r="64" spans="1:2" ht="15.95" customHeight="1" x14ac:dyDescent="0.25">
      <c r="A64" s="33" t="s">
        <v>657</v>
      </c>
      <c r="B64" s="3" t="s">
        <v>658</v>
      </c>
    </row>
    <row r="65" spans="1:2" ht="15.95" customHeight="1" x14ac:dyDescent="0.25">
      <c r="A65" s="33" t="s">
        <v>659</v>
      </c>
      <c r="B65" s="3"/>
    </row>
    <row r="66" spans="1:2" ht="15.95" customHeight="1" x14ac:dyDescent="0.25">
      <c r="A66" s="33" t="s">
        <v>660</v>
      </c>
      <c r="B66" s="3"/>
    </row>
    <row r="67" spans="1:2" ht="15.95" customHeight="1" x14ac:dyDescent="0.25">
      <c r="A67" s="33" t="s">
        <v>661</v>
      </c>
      <c r="B67" s="3"/>
    </row>
    <row r="68" spans="1:2" ht="15.95" customHeight="1" x14ac:dyDescent="0.25">
      <c r="A68" s="33" t="s">
        <v>662</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5"/>
  <sheetViews>
    <sheetView tabSelected="1" workbookViewId="0">
      <pane xSplit="2" ySplit="11" topLeftCell="Q12" activePane="bottomRight" state="frozen"/>
      <selection activeCell="R11" sqref="R11"/>
      <selection pane="topRight" activeCell="R11" sqref="R11"/>
      <selection pane="bottomLeft" activeCell="R11" sqref="R11"/>
      <selection pane="bottomRight" activeCell="B29" sqref="B29"/>
    </sheetView>
  </sheetViews>
  <sheetFormatPr defaultRowHeight="15" outlineLevelRow="1" x14ac:dyDescent="0.25"/>
  <cols>
    <col min="1" max="1" width="48.5703125" customWidth="1"/>
    <col min="2" max="2" width="57.42578125" customWidth="1"/>
    <col min="7" max="7" width="14" bestFit="1" customWidth="1"/>
    <col min="8" max="8" width="12.140625" bestFit="1" customWidth="1"/>
    <col min="9" max="9" width="11.85546875" customWidth="1"/>
    <col min="10" max="10" width="13.140625" customWidth="1"/>
    <col min="11" max="11" width="12.7109375" customWidth="1"/>
    <col min="12" max="12" width="14.7109375" customWidth="1"/>
    <col min="13" max="13" width="12.7109375" customWidth="1"/>
    <col min="14" max="19" width="13.7109375" customWidth="1"/>
    <col min="20" max="20" width="12" bestFit="1" customWidth="1"/>
  </cols>
  <sheetData>
    <row r="1" spans="1:19" ht="16.5" thickBot="1" x14ac:dyDescent="0.3">
      <c r="B1" s="82" t="s">
        <v>663</v>
      </c>
      <c r="M1" s="83" t="str">
        <f>IF(B4='[1]1. паспорт местоположение'!C26,"","ПОМЕНЯЙ ТАРИФ")</f>
        <v/>
      </c>
    </row>
    <row r="2" spans="1:19" x14ac:dyDescent="0.25">
      <c r="A2" s="84" t="s">
        <v>664</v>
      </c>
      <c r="B2" s="84"/>
      <c r="C2" s="84"/>
      <c r="D2" s="84"/>
      <c r="E2" s="84"/>
      <c r="F2" s="84"/>
      <c r="G2" s="84"/>
      <c r="H2" s="84"/>
      <c r="I2" s="84"/>
      <c r="J2" s="84"/>
      <c r="K2" s="84"/>
      <c r="L2" s="84"/>
    </row>
    <row r="3" spans="1:19" x14ac:dyDescent="0.25">
      <c r="A3" s="85" t="s">
        <v>665</v>
      </c>
      <c r="B3" s="85"/>
      <c r="C3" s="85"/>
      <c r="D3" s="85"/>
      <c r="E3" s="85"/>
      <c r="F3" s="85"/>
      <c r="G3" s="85">
        <v>2019</v>
      </c>
      <c r="H3" s="85">
        <v>2020</v>
      </c>
      <c r="I3" s="85">
        <v>2021</v>
      </c>
      <c r="J3" s="85">
        <v>2022</v>
      </c>
      <c r="K3" s="85">
        <v>2023</v>
      </c>
      <c r="L3" s="85"/>
      <c r="M3" s="85"/>
    </row>
    <row r="4" spans="1:19" x14ac:dyDescent="0.25">
      <c r="A4" s="86" t="s">
        <v>666</v>
      </c>
      <c r="B4" s="86" t="s">
        <v>26</v>
      </c>
      <c r="C4" s="87"/>
      <c r="D4" s="87"/>
      <c r="E4" s="87"/>
      <c r="F4" s="87"/>
      <c r="G4" s="88">
        <v>2.4003770000000002</v>
      </c>
      <c r="H4" s="88">
        <v>2.4684620000000002</v>
      </c>
      <c r="I4" s="88">
        <v>2.5644619999999998</v>
      </c>
      <c r="J4" s="88">
        <v>2.6421009999999998</v>
      </c>
      <c r="K4" s="88">
        <v>2.7221060000000001</v>
      </c>
      <c r="L4" s="87"/>
      <c r="M4" s="87"/>
    </row>
    <row r="5" spans="1:19" x14ac:dyDescent="0.25">
      <c r="A5" s="89" t="s">
        <v>667</v>
      </c>
      <c r="B5" s="89"/>
      <c r="C5" s="89"/>
      <c r="D5" s="89"/>
      <c r="E5" s="89"/>
      <c r="F5" s="89"/>
      <c r="G5" s="89"/>
      <c r="H5" s="89"/>
      <c r="I5" s="89"/>
      <c r="J5" s="89"/>
      <c r="K5" s="89"/>
      <c r="L5" s="89"/>
    </row>
    <row r="6" spans="1:19" x14ac:dyDescent="0.25">
      <c r="C6" s="85"/>
      <c r="D6" s="85"/>
      <c r="E6" s="85"/>
      <c r="F6" s="85"/>
      <c r="G6" s="85">
        <v>2019</v>
      </c>
      <c r="H6" s="85">
        <v>2020</v>
      </c>
      <c r="I6" s="85">
        <v>2021</v>
      </c>
      <c r="J6" s="85">
        <v>2022</v>
      </c>
      <c r="K6" s="85">
        <v>2023</v>
      </c>
      <c r="L6" s="85"/>
      <c r="M6" s="85"/>
    </row>
    <row r="7" spans="1:19" x14ac:dyDescent="0.25">
      <c r="A7" s="86" t="s">
        <v>668</v>
      </c>
      <c r="B7" s="86" t="str">
        <f>B4</f>
        <v>Архангельская область</v>
      </c>
      <c r="C7" s="87"/>
      <c r="D7" s="87"/>
      <c r="E7" s="87"/>
      <c r="F7" s="87"/>
      <c r="G7" s="88">
        <v>2.9758100000000001</v>
      </c>
      <c r="H7" s="88">
        <v>3.035809</v>
      </c>
      <c r="I7" s="88">
        <v>3.1268829999999999</v>
      </c>
      <c r="J7" s="88">
        <v>3.2206890000000001</v>
      </c>
      <c r="K7" s="88">
        <v>3.31731</v>
      </c>
      <c r="L7" s="87"/>
      <c r="M7" s="87"/>
    </row>
    <row r="10" spans="1:19" s="93" customFormat="1" ht="15.75" x14ac:dyDescent="0.25">
      <c r="A10" s="90"/>
      <c r="B10" s="91" t="s">
        <v>663</v>
      </c>
      <c r="C10" s="92"/>
      <c r="D10" s="92"/>
      <c r="E10" s="91" t="s">
        <v>669</v>
      </c>
      <c r="F10" s="91">
        <v>2018</v>
      </c>
      <c r="G10" s="91">
        <v>2019</v>
      </c>
      <c r="H10" s="91">
        <v>2020</v>
      </c>
      <c r="I10" s="91">
        <v>2021</v>
      </c>
      <c r="J10" s="91">
        <v>2022</v>
      </c>
      <c r="K10" s="91">
        <v>2023</v>
      </c>
      <c r="L10" s="91">
        <v>2024</v>
      </c>
      <c r="M10" s="91">
        <v>2025</v>
      </c>
      <c r="N10" s="91">
        <v>2026</v>
      </c>
      <c r="O10" s="91">
        <v>2027</v>
      </c>
      <c r="P10" s="91">
        <v>2028</v>
      </c>
      <c r="Q10" s="91">
        <v>2029</v>
      </c>
      <c r="R10" s="91">
        <v>2030</v>
      </c>
      <c r="S10" s="91">
        <v>2031</v>
      </c>
    </row>
    <row r="11" spans="1:19" s="99" customFormat="1" ht="26.25" outlineLevel="1" thickBot="1" x14ac:dyDescent="0.3">
      <c r="A11" s="94"/>
      <c r="B11" s="95" t="s">
        <v>670</v>
      </c>
      <c r="C11" s="96"/>
      <c r="D11" s="96"/>
      <c r="E11" s="97" t="s">
        <v>671</v>
      </c>
      <c r="F11" s="98">
        <v>0</v>
      </c>
      <c r="G11" s="98"/>
      <c r="H11" s="98"/>
      <c r="I11"/>
      <c r="J11"/>
      <c r="K11"/>
      <c r="L11"/>
      <c r="M11">
        <v>1.7915212574101949E-7</v>
      </c>
      <c r="N11">
        <v>4.4788031435254877E-6</v>
      </c>
      <c r="O11">
        <v>1.2540648801871366E-5</v>
      </c>
      <c r="P11">
        <v>6.4494765266767018E-6</v>
      </c>
      <c r="Q11">
        <v>1.2540648801871365E-6</v>
      </c>
      <c r="R11">
        <v>3.5830425148203897E-7</v>
      </c>
      <c r="S11" s="96"/>
    </row>
    <row r="12" spans="1:19" x14ac:dyDescent="0.25">
      <c r="B12" s="100" t="s">
        <v>672</v>
      </c>
      <c r="C12" s="101"/>
      <c r="D12" s="101"/>
      <c r="E12" s="101"/>
      <c r="F12" s="101"/>
      <c r="G12" s="101"/>
      <c r="H12" s="101"/>
      <c r="I12" s="101"/>
      <c r="J12" s="101"/>
      <c r="K12" s="101"/>
      <c r="L12" s="101"/>
      <c r="M12" s="102"/>
      <c r="N12" s="102"/>
      <c r="O12" s="102"/>
      <c r="P12" s="102"/>
      <c r="Q12" s="103"/>
      <c r="R12" s="103"/>
      <c r="S12" s="104"/>
    </row>
    <row r="13" spans="1:19" s="99" customFormat="1" ht="32.25" customHeight="1" outlineLevel="1" x14ac:dyDescent="0.25">
      <c r="A13" s="94"/>
      <c r="B13" s="105" t="s">
        <v>673</v>
      </c>
      <c r="C13" s="106"/>
      <c r="D13" s="106"/>
      <c r="E13" s="107"/>
      <c r="F13" s="108"/>
      <c r="G13" s="108"/>
      <c r="H13" s="108">
        <f>H14*0.3</f>
        <v>0</v>
      </c>
      <c r="I13" s="108">
        <f>I14*0.3</f>
        <v>0</v>
      </c>
      <c r="J13" s="108">
        <f t="shared" ref="J13:S13" si="0">J14*0.3</f>
        <v>0</v>
      </c>
      <c r="K13" s="108">
        <f t="shared" si="0"/>
        <v>0</v>
      </c>
      <c r="L13" s="108">
        <f t="shared" si="0"/>
        <v>0</v>
      </c>
      <c r="M13" s="108">
        <f t="shared" si="0"/>
        <v>5.3745637722305845E-5</v>
      </c>
      <c r="N13" s="108">
        <f t="shared" si="0"/>
        <v>1.3973865807799519E-3</v>
      </c>
      <c r="O13" s="108">
        <f t="shared" si="0"/>
        <v>5.1595812213413618E-3</v>
      </c>
      <c r="P13" s="108">
        <f t="shared" si="0"/>
        <v>7.094424179344372E-3</v>
      </c>
      <c r="Q13" s="108">
        <f t="shared" si="0"/>
        <v>7.4706436434005133E-3</v>
      </c>
      <c r="R13" s="108">
        <f t="shared" si="0"/>
        <v>7.5781349188451252E-3</v>
      </c>
      <c r="S13" s="108">
        <f t="shared" si="0"/>
        <v>7.5781349188451252E-3</v>
      </c>
    </row>
    <row r="14" spans="1:19" s="99" customFormat="1" ht="32.25" customHeight="1" outlineLevel="1" thickBot="1" x14ac:dyDescent="0.3">
      <c r="A14" s="94"/>
      <c r="B14" s="109" t="s">
        <v>674</v>
      </c>
      <c r="C14" s="110"/>
      <c r="D14" s="110"/>
      <c r="E14" s="111"/>
      <c r="F14" s="112"/>
      <c r="G14" s="112"/>
      <c r="H14" s="112">
        <f>H11*1000</f>
        <v>0</v>
      </c>
      <c r="I14" s="112">
        <f>H14+I11*1000</f>
        <v>0</v>
      </c>
      <c r="J14" s="112">
        <f t="shared" ref="J14:S14" si="1">I14+J11*1000</f>
        <v>0</v>
      </c>
      <c r="K14" s="112">
        <f t="shared" si="1"/>
        <v>0</v>
      </c>
      <c r="L14" s="112">
        <f t="shared" si="1"/>
        <v>0</v>
      </c>
      <c r="M14" s="112">
        <f t="shared" si="1"/>
        <v>1.7915212574101948E-4</v>
      </c>
      <c r="N14" s="112">
        <f t="shared" si="1"/>
        <v>4.6579552692665067E-3</v>
      </c>
      <c r="O14" s="112">
        <f t="shared" si="1"/>
        <v>1.7198604071137873E-2</v>
      </c>
      <c r="P14" s="112">
        <f t="shared" si="1"/>
        <v>2.3648080597814574E-2</v>
      </c>
      <c r="Q14" s="112">
        <f t="shared" si="1"/>
        <v>2.4902145478001712E-2</v>
      </c>
      <c r="R14" s="112">
        <f t="shared" si="1"/>
        <v>2.5260449729483752E-2</v>
      </c>
      <c r="S14" s="113">
        <f t="shared" si="1"/>
        <v>2.5260449729483752E-2</v>
      </c>
    </row>
    <row r="15" spans="1:19" ht="15.75" thickBot="1" x14ac:dyDescent="0.3">
      <c r="B15" s="114"/>
      <c r="C15" s="114"/>
      <c r="D15" s="114"/>
      <c r="E15" s="114"/>
      <c r="F15" s="114"/>
      <c r="G15" s="114"/>
      <c r="H15" s="114"/>
      <c r="I15" s="114"/>
      <c r="J15" s="114"/>
      <c r="K15" s="114"/>
      <c r="L15" s="114"/>
      <c r="M15" s="114"/>
      <c r="N15" s="114"/>
      <c r="O15" s="114"/>
      <c r="P15" s="114"/>
      <c r="Q15" s="114"/>
      <c r="R15" s="114"/>
      <c r="S15" s="114"/>
    </row>
    <row r="16" spans="1:19" x14ac:dyDescent="0.25">
      <c r="B16" s="115" t="s">
        <v>675</v>
      </c>
      <c r="C16" s="116"/>
      <c r="D16" s="116"/>
      <c r="E16" s="116"/>
      <c r="F16" s="116"/>
      <c r="G16" s="116"/>
      <c r="H16" s="116"/>
      <c r="I16" s="116"/>
      <c r="J16" s="116"/>
      <c r="K16" s="116"/>
      <c r="L16" s="116"/>
      <c r="M16" s="116"/>
      <c r="N16" s="116"/>
      <c r="O16" s="116"/>
      <c r="P16" s="116"/>
      <c r="Q16" s="116"/>
      <c r="R16" s="116"/>
      <c r="S16" s="117"/>
    </row>
    <row r="17" spans="2:19" x14ac:dyDescent="0.25">
      <c r="B17" s="118" t="s">
        <v>673</v>
      </c>
      <c r="C17" s="119"/>
      <c r="D17" s="119"/>
      <c r="E17" s="119"/>
      <c r="F17" s="119"/>
      <c r="G17" s="120"/>
      <c r="H17" s="120"/>
      <c r="I17" s="120"/>
      <c r="J17" s="120"/>
      <c r="K17" s="120"/>
      <c r="L17" s="120"/>
      <c r="M17" s="120"/>
      <c r="N17" s="120"/>
      <c r="O17" s="120"/>
      <c r="P17" s="120"/>
      <c r="Q17" s="121"/>
      <c r="R17" s="121"/>
      <c r="S17" s="122"/>
    </row>
    <row r="18" spans="2:19" x14ac:dyDescent="0.25">
      <c r="B18" s="123" t="s">
        <v>676</v>
      </c>
      <c r="C18" s="124"/>
      <c r="D18" s="124"/>
      <c r="E18" s="124"/>
      <c r="F18" s="124"/>
      <c r="G18" s="125">
        <f>G7*1.2</f>
        <v>3.5709719999999998</v>
      </c>
      <c r="H18" s="125">
        <f t="shared" ref="H18:K18" si="2">H7*1.2</f>
        <v>3.6429707999999996</v>
      </c>
      <c r="I18" s="125">
        <f t="shared" si="2"/>
        <v>3.7522595999999995</v>
      </c>
      <c r="J18" s="125">
        <f t="shared" si="2"/>
        <v>3.8648267999999999</v>
      </c>
      <c r="K18" s="125">
        <f t="shared" si="2"/>
        <v>3.980772</v>
      </c>
      <c r="L18" s="125">
        <f>K18*L19+K18</f>
        <v>4.1571227722627011</v>
      </c>
      <c r="M18" s="125">
        <f>L18*M19+L18</f>
        <v>4.3371288749349981</v>
      </c>
      <c r="N18" s="125">
        <f t="shared" ref="N18:S18" si="3">M18*N19+M18</f>
        <v>4.5205922293110303</v>
      </c>
      <c r="O18" s="125">
        <f t="shared" si="3"/>
        <v>4.7072956099151426</v>
      </c>
      <c r="P18" s="125">
        <f t="shared" si="3"/>
        <v>4.8970026651895147</v>
      </c>
      <c r="Q18" s="125">
        <f t="shared" si="3"/>
        <v>5.0943550373938598</v>
      </c>
      <c r="R18" s="125">
        <f t="shared" si="3"/>
        <v>5.2996608377414125</v>
      </c>
      <c r="S18" s="126">
        <f t="shared" si="3"/>
        <v>5.5132405945264251</v>
      </c>
    </row>
    <row r="19" spans="2:19" x14ac:dyDescent="0.25">
      <c r="B19" s="123" t="s">
        <v>677</v>
      </c>
      <c r="C19" s="124"/>
      <c r="D19" s="124"/>
      <c r="E19" s="124"/>
      <c r="F19" s="124"/>
      <c r="G19" s="127">
        <v>5.0429053871322085E-2</v>
      </c>
      <c r="H19" s="127">
        <v>4.3559215853171906E-2</v>
      </c>
      <c r="I19" s="127">
        <v>4.2377116826678642E-2</v>
      </c>
      <c r="J19" s="127">
        <v>4.320055154720407E-2</v>
      </c>
      <c r="K19" s="127">
        <v>4.3900921854207978E-2</v>
      </c>
      <c r="L19" s="127">
        <v>4.430064627230635E-2</v>
      </c>
      <c r="M19" s="127">
        <v>4.3300646272306412E-2</v>
      </c>
      <c r="N19" s="127">
        <v>4.2300646272306466E-2</v>
      </c>
      <c r="O19" s="127">
        <v>4.1300646272306521E-2</v>
      </c>
      <c r="P19" s="127">
        <v>4.0300646272306583E-2</v>
      </c>
      <c r="Q19" s="127">
        <v>4.0300646272306583E-2</v>
      </c>
      <c r="R19" s="127">
        <v>4.0300646272306583E-2</v>
      </c>
      <c r="S19" s="127">
        <v>4.0300646272306583E-2</v>
      </c>
    </row>
    <row r="20" spans="2:19" x14ac:dyDescent="0.25">
      <c r="B20" s="123" t="s">
        <v>678</v>
      </c>
      <c r="C20" s="124"/>
      <c r="D20" s="124"/>
      <c r="E20" s="124"/>
      <c r="F20" s="124"/>
      <c r="G20" s="128">
        <f t="shared" ref="G20:S20" si="4">G19</f>
        <v>5.0429053871322085E-2</v>
      </c>
      <c r="H20" s="128">
        <f t="shared" si="4"/>
        <v>4.3559215853171906E-2</v>
      </c>
      <c r="I20" s="128">
        <f t="shared" si="4"/>
        <v>4.2377116826678642E-2</v>
      </c>
      <c r="J20" s="128">
        <f t="shared" si="4"/>
        <v>4.320055154720407E-2</v>
      </c>
      <c r="K20" s="128">
        <f t="shared" si="4"/>
        <v>4.3900921854207978E-2</v>
      </c>
      <c r="L20" s="128">
        <f t="shared" si="4"/>
        <v>4.430064627230635E-2</v>
      </c>
      <c r="M20" s="128">
        <f t="shared" si="4"/>
        <v>4.3300646272306412E-2</v>
      </c>
      <c r="N20" s="128">
        <f t="shared" si="4"/>
        <v>4.2300646272306466E-2</v>
      </c>
      <c r="O20" s="128">
        <f t="shared" si="4"/>
        <v>4.1300646272306521E-2</v>
      </c>
      <c r="P20" s="128">
        <f t="shared" si="4"/>
        <v>4.0300646272306583E-2</v>
      </c>
      <c r="Q20" s="128">
        <f t="shared" si="4"/>
        <v>4.0300646272306583E-2</v>
      </c>
      <c r="R20" s="128">
        <f t="shared" si="4"/>
        <v>4.0300646272306583E-2</v>
      </c>
      <c r="S20" s="129">
        <f t="shared" si="4"/>
        <v>4.0300646272306583E-2</v>
      </c>
    </row>
    <row r="21" spans="2:19" x14ac:dyDescent="0.25">
      <c r="B21" s="123" t="s">
        <v>679</v>
      </c>
      <c r="C21" s="124"/>
      <c r="D21" s="124"/>
      <c r="E21" s="124"/>
      <c r="F21" s="124"/>
      <c r="G21" s="125">
        <f>G18/1.2</f>
        <v>2.9758100000000001</v>
      </c>
      <c r="H21" s="125">
        <f t="shared" ref="H21:S21" si="5">H18/1.2</f>
        <v>3.035809</v>
      </c>
      <c r="I21" s="125">
        <f t="shared" si="5"/>
        <v>3.1268829999999999</v>
      </c>
      <c r="J21" s="125">
        <f t="shared" si="5"/>
        <v>3.2206890000000001</v>
      </c>
      <c r="K21" s="125">
        <f t="shared" si="5"/>
        <v>3.31731</v>
      </c>
      <c r="L21" s="125">
        <f t="shared" si="5"/>
        <v>3.4642689768855846</v>
      </c>
      <c r="M21" s="125">
        <f t="shared" si="5"/>
        <v>3.614274062445832</v>
      </c>
      <c r="N21" s="125">
        <f t="shared" si="5"/>
        <v>3.7671601910925254</v>
      </c>
      <c r="O21" s="125">
        <f t="shared" si="5"/>
        <v>3.9227463415959525</v>
      </c>
      <c r="P21" s="125">
        <f t="shared" si="5"/>
        <v>4.0808355543245955</v>
      </c>
      <c r="Q21" s="125">
        <f t="shared" si="5"/>
        <v>4.2452958644948833</v>
      </c>
      <c r="R21" s="125">
        <f t="shared" si="5"/>
        <v>4.4163840314511775</v>
      </c>
      <c r="S21" s="126">
        <f t="shared" si="5"/>
        <v>4.5943671621053541</v>
      </c>
    </row>
    <row r="22" spans="2:19" x14ac:dyDescent="0.25">
      <c r="B22" s="123" t="s">
        <v>680</v>
      </c>
      <c r="C22" s="124"/>
      <c r="D22" s="124"/>
      <c r="E22" s="124"/>
      <c r="F22" s="124"/>
      <c r="G22" s="125">
        <f>G21*0.2</f>
        <v>0.59516200000000008</v>
      </c>
      <c r="H22" s="125">
        <f t="shared" ref="H22:S22" si="6">H21*0.2</f>
        <v>0.60716180000000008</v>
      </c>
      <c r="I22" s="125">
        <f t="shared" si="6"/>
        <v>0.62537660000000006</v>
      </c>
      <c r="J22" s="125">
        <f t="shared" si="6"/>
        <v>0.64413780000000009</v>
      </c>
      <c r="K22" s="125">
        <f t="shared" si="6"/>
        <v>0.663462</v>
      </c>
      <c r="L22" s="125">
        <f t="shared" si="6"/>
        <v>0.692853795377117</v>
      </c>
      <c r="M22" s="125">
        <f t="shared" si="6"/>
        <v>0.7228548124891665</v>
      </c>
      <c r="N22" s="125">
        <f t="shared" si="6"/>
        <v>0.75343203821850513</v>
      </c>
      <c r="O22" s="125">
        <f t="shared" si="6"/>
        <v>0.78454926831919058</v>
      </c>
      <c r="P22" s="125">
        <f t="shared" si="6"/>
        <v>0.81616711086491911</v>
      </c>
      <c r="Q22" s="125">
        <f t="shared" si="6"/>
        <v>0.8490591728989767</v>
      </c>
      <c r="R22" s="125">
        <f t="shared" si="6"/>
        <v>0.88327680629023553</v>
      </c>
      <c r="S22" s="126">
        <f t="shared" si="6"/>
        <v>0.91887343242107089</v>
      </c>
    </row>
    <row r="23" spans="2:19" x14ac:dyDescent="0.25">
      <c r="B23" s="118" t="s">
        <v>674</v>
      </c>
      <c r="C23" s="119"/>
      <c r="D23" s="119"/>
      <c r="E23" s="119"/>
      <c r="F23" s="119"/>
      <c r="G23" s="119"/>
      <c r="H23" s="119"/>
      <c r="I23" s="119"/>
      <c r="J23" s="119"/>
      <c r="K23" s="119"/>
      <c r="L23" s="119"/>
      <c r="M23" s="119"/>
      <c r="N23" s="119"/>
      <c r="O23" s="119"/>
      <c r="P23" s="119"/>
      <c r="Q23" s="130"/>
      <c r="R23" s="130"/>
      <c r="S23" s="131"/>
    </row>
    <row r="24" spans="2:19" x14ac:dyDescent="0.25">
      <c r="B24" s="123" t="s">
        <v>676</v>
      </c>
      <c r="C24" s="124"/>
      <c r="D24" s="124"/>
      <c r="E24" s="124"/>
      <c r="F24" s="124"/>
      <c r="G24" s="125">
        <f t="shared" ref="G24:K24" si="7">G4*1.18</f>
        <v>2.8324448600000003</v>
      </c>
      <c r="H24" s="125">
        <f>H4*1.18</f>
        <v>2.9127851599999999</v>
      </c>
      <c r="I24" s="125">
        <f t="shared" si="7"/>
        <v>3.0260651599999995</v>
      </c>
      <c r="J24" s="125">
        <f t="shared" si="7"/>
        <v>3.1176791799999997</v>
      </c>
      <c r="K24" s="125">
        <f t="shared" si="7"/>
        <v>3.21208508</v>
      </c>
      <c r="L24" s="125">
        <f>K24*L25+K24</f>
        <v>3.3020234622400002</v>
      </c>
      <c r="M24" s="125">
        <f>L24*M25+L24</f>
        <v>3.39117809572048</v>
      </c>
      <c r="N24" s="125">
        <f t="shared" ref="N24:S24" si="8">M24*N25+M24</f>
        <v>3.4827399043049327</v>
      </c>
      <c r="O24" s="125">
        <f t="shared" si="8"/>
        <v>3.5698084019125562</v>
      </c>
      <c r="P24" s="125">
        <f t="shared" si="8"/>
        <v>3.6519139951565451</v>
      </c>
      <c r="Q24" s="125">
        <f t="shared" si="8"/>
        <v>3.732256103049989</v>
      </c>
      <c r="R24" s="125">
        <f t="shared" si="8"/>
        <v>3.8069012251109888</v>
      </c>
      <c r="S24" s="126">
        <f t="shared" si="8"/>
        <v>3.8830392496132085</v>
      </c>
    </row>
    <row r="25" spans="2:19" x14ac:dyDescent="0.25">
      <c r="B25" s="123" t="s">
        <v>677</v>
      </c>
      <c r="C25" s="124"/>
      <c r="D25" s="124"/>
      <c r="E25" s="124"/>
      <c r="F25" s="124"/>
      <c r="G25" s="127">
        <v>4.7E-2</v>
      </c>
      <c r="H25" s="127">
        <v>4.4999999999999998E-2</v>
      </c>
      <c r="I25" s="127">
        <v>4.1000000000000002E-2</v>
      </c>
      <c r="J25" s="127">
        <v>3.5999999999999997E-2</v>
      </c>
      <c r="K25" s="127">
        <v>3.2000000000000001E-2</v>
      </c>
      <c r="L25" s="127">
        <v>2.8000000000000001E-2</v>
      </c>
      <c r="M25" s="127">
        <v>2.7E-2</v>
      </c>
      <c r="N25" s="127">
        <v>2.7E-2</v>
      </c>
      <c r="O25" s="127">
        <v>2.5000000000000001E-2</v>
      </c>
      <c r="P25" s="127">
        <v>2.3E-2</v>
      </c>
      <c r="Q25" s="127">
        <v>2.1999999999999999E-2</v>
      </c>
      <c r="R25" s="127">
        <v>0.02</v>
      </c>
      <c r="S25" s="132">
        <v>0.02</v>
      </c>
    </row>
    <row r="26" spans="2:19" x14ac:dyDescent="0.25">
      <c r="B26" s="123" t="s">
        <v>678</v>
      </c>
      <c r="C26" s="124"/>
      <c r="D26" s="124"/>
      <c r="E26" s="124"/>
      <c r="F26" s="124"/>
      <c r="G26" s="128">
        <f t="shared" ref="G26:S26" si="9">G25</f>
        <v>4.7E-2</v>
      </c>
      <c r="H26" s="128">
        <f t="shared" si="9"/>
        <v>4.4999999999999998E-2</v>
      </c>
      <c r="I26" s="128">
        <f t="shared" si="9"/>
        <v>4.1000000000000002E-2</v>
      </c>
      <c r="J26" s="128">
        <f t="shared" si="9"/>
        <v>3.5999999999999997E-2</v>
      </c>
      <c r="K26" s="128">
        <f t="shared" si="9"/>
        <v>3.2000000000000001E-2</v>
      </c>
      <c r="L26" s="128">
        <f t="shared" si="9"/>
        <v>2.8000000000000001E-2</v>
      </c>
      <c r="M26" s="128">
        <f t="shared" si="9"/>
        <v>2.7E-2</v>
      </c>
      <c r="N26" s="128">
        <f t="shared" si="9"/>
        <v>2.7E-2</v>
      </c>
      <c r="O26" s="128">
        <f t="shared" si="9"/>
        <v>2.5000000000000001E-2</v>
      </c>
      <c r="P26" s="128">
        <f t="shared" si="9"/>
        <v>2.3E-2</v>
      </c>
      <c r="Q26" s="128">
        <f t="shared" si="9"/>
        <v>2.1999999999999999E-2</v>
      </c>
      <c r="R26" s="128">
        <f t="shared" si="9"/>
        <v>0.02</v>
      </c>
      <c r="S26" s="129">
        <f t="shared" si="9"/>
        <v>0.02</v>
      </c>
    </row>
    <row r="27" spans="2:19" x14ac:dyDescent="0.25">
      <c r="B27" s="123" t="s">
        <v>679</v>
      </c>
      <c r="C27" s="124"/>
      <c r="D27" s="124"/>
      <c r="E27" s="124"/>
      <c r="F27" s="124"/>
      <c r="G27" s="125">
        <f>G24/1.18</f>
        <v>2.4003770000000002</v>
      </c>
      <c r="H27" s="125">
        <f>H24/1.18</f>
        <v>2.4684620000000002</v>
      </c>
      <c r="I27" s="125">
        <f t="shared" ref="I27:S27" si="10">I24/1.18</f>
        <v>2.5644619999999998</v>
      </c>
      <c r="J27" s="125">
        <f t="shared" si="10"/>
        <v>2.6421009999999998</v>
      </c>
      <c r="K27" s="125">
        <f t="shared" si="10"/>
        <v>2.7221060000000001</v>
      </c>
      <c r="L27" s="125">
        <f t="shared" si="10"/>
        <v>2.7983249680000002</v>
      </c>
      <c r="M27" s="125">
        <f t="shared" si="10"/>
        <v>2.8738797421360003</v>
      </c>
      <c r="N27" s="125">
        <f t="shared" si="10"/>
        <v>2.951474495173672</v>
      </c>
      <c r="O27" s="125">
        <f t="shared" si="10"/>
        <v>3.0252613575530138</v>
      </c>
      <c r="P27" s="125">
        <f t="shared" si="10"/>
        <v>3.0948423687767335</v>
      </c>
      <c r="Q27" s="125">
        <f t="shared" si="10"/>
        <v>3.1629289008898214</v>
      </c>
      <c r="R27" s="125">
        <f t="shared" si="10"/>
        <v>3.2261874789076179</v>
      </c>
      <c r="S27" s="126">
        <f t="shared" si="10"/>
        <v>3.2907112284857702</v>
      </c>
    </row>
    <row r="28" spans="2:19" ht="15.75" thickBot="1" x14ac:dyDescent="0.3">
      <c r="B28" s="133" t="s">
        <v>680</v>
      </c>
      <c r="C28" s="134"/>
      <c r="D28" s="134"/>
      <c r="E28" s="134"/>
      <c r="F28" s="134"/>
      <c r="G28" s="135">
        <f>G27*0.18</f>
        <v>0.43206786000000003</v>
      </c>
      <c r="H28" s="135">
        <f>H27*0.18</f>
        <v>0.44432315999999999</v>
      </c>
      <c r="I28" s="135">
        <f t="shared" ref="I28:S28" si="11">I27*0.18</f>
        <v>0.46160315999999996</v>
      </c>
      <c r="J28" s="135">
        <f t="shared" si="11"/>
        <v>0.47557817999999996</v>
      </c>
      <c r="K28" s="135">
        <f t="shared" si="11"/>
        <v>0.48997908000000001</v>
      </c>
      <c r="L28" s="135">
        <f t="shared" si="11"/>
        <v>0.50369849424000002</v>
      </c>
      <c r="M28" s="135">
        <f t="shared" si="11"/>
        <v>0.51729835358448006</v>
      </c>
      <c r="N28" s="135">
        <f t="shared" si="11"/>
        <v>0.53126540913126097</v>
      </c>
      <c r="O28" s="135">
        <f t="shared" si="11"/>
        <v>0.54454704435954249</v>
      </c>
      <c r="P28" s="135">
        <f t="shared" si="11"/>
        <v>0.557071626379812</v>
      </c>
      <c r="Q28" s="135">
        <f t="shared" si="11"/>
        <v>0.56932720216016786</v>
      </c>
      <c r="R28" s="135">
        <f t="shared" si="11"/>
        <v>0.58071374620337124</v>
      </c>
      <c r="S28" s="136">
        <f t="shared" si="11"/>
        <v>0.59232802112743865</v>
      </c>
    </row>
    <row r="29" spans="2:19" x14ac:dyDescent="0.25">
      <c r="B29" s="114"/>
      <c r="C29" s="114"/>
      <c r="D29" s="114"/>
      <c r="E29" s="114"/>
      <c r="F29" s="114"/>
      <c r="G29" s="114"/>
      <c r="H29" s="114"/>
      <c r="I29" s="114"/>
      <c r="J29" s="114"/>
      <c r="K29" s="114"/>
      <c r="L29" s="114"/>
      <c r="M29" s="114"/>
      <c r="N29" s="114"/>
      <c r="O29" s="114"/>
      <c r="P29" s="114"/>
      <c r="Q29" s="114"/>
      <c r="R29" s="114"/>
      <c r="S29" s="114"/>
    </row>
    <row r="30" spans="2:19" x14ac:dyDescent="0.25">
      <c r="B30" s="114" t="s">
        <v>681</v>
      </c>
      <c r="C30" s="114"/>
      <c r="D30" s="114"/>
      <c r="E30" s="114"/>
      <c r="F30" s="114"/>
      <c r="G30" s="114"/>
      <c r="H30" s="114"/>
      <c r="I30" s="114"/>
      <c r="J30" s="114"/>
      <c r="K30" s="114"/>
      <c r="L30" s="114"/>
      <c r="M30" s="114"/>
      <c r="N30" s="114"/>
      <c r="O30" s="114"/>
      <c r="P30" s="114"/>
      <c r="Q30" s="114"/>
      <c r="R30" s="114"/>
      <c r="S30" s="114"/>
    </row>
    <row r="31" spans="2:19" ht="15.75" thickBot="1" x14ac:dyDescent="0.3">
      <c r="B31" s="114"/>
      <c r="C31" s="114"/>
      <c r="D31" s="114"/>
      <c r="E31" s="114"/>
      <c r="F31" s="114"/>
      <c r="G31" s="114"/>
      <c r="H31" s="114"/>
      <c r="I31" s="114"/>
      <c r="J31" s="114"/>
      <c r="K31" s="114"/>
      <c r="L31" s="114"/>
      <c r="M31" s="114"/>
      <c r="N31" s="114"/>
      <c r="O31" s="114"/>
      <c r="P31" s="114"/>
      <c r="Q31" s="114"/>
      <c r="R31" s="114"/>
      <c r="S31" s="114"/>
    </row>
    <row r="32" spans="2:19" x14ac:dyDescent="0.25">
      <c r="B32" s="137" t="s">
        <v>682</v>
      </c>
      <c r="C32" s="138"/>
      <c r="D32" s="138"/>
      <c r="E32" s="138"/>
      <c r="F32" s="138"/>
      <c r="G32" s="139">
        <f t="shared" ref="G32:H32" si="12">G33*1.2</f>
        <v>0</v>
      </c>
      <c r="H32" s="139">
        <f t="shared" si="12"/>
        <v>0</v>
      </c>
      <c r="I32" s="139">
        <f>I33*1.2</f>
        <v>0</v>
      </c>
      <c r="J32" s="139">
        <f t="shared" ref="J32:S32" si="13">J33*1.2</f>
        <v>0</v>
      </c>
      <c r="K32" s="139">
        <f t="shared" si="13"/>
        <v>0</v>
      </c>
      <c r="L32" s="139">
        <f t="shared" si="13"/>
        <v>0</v>
      </c>
      <c r="M32" s="139">
        <f t="shared" si="13"/>
        <v>2.3310175726720835E-4</v>
      </c>
      <c r="N32" s="139">
        <f t="shared" si="13"/>
        <v>6.3170149184173614E-3</v>
      </c>
      <c r="O32" s="139">
        <f t="shared" si="13"/>
        <v>2.4287674032220801E-2</v>
      </c>
      <c r="P32" s="139">
        <f t="shared" si="13"/>
        <v>3.4741414114234329E-2</v>
      </c>
      <c r="Q32" s="139">
        <f t="shared" si="13"/>
        <v>3.805811107733182E-2</v>
      </c>
      <c r="R32" s="139">
        <f t="shared" si="13"/>
        <v>4.0161544852524211E-2</v>
      </c>
      <c r="S32" s="140">
        <f t="shared" si="13"/>
        <v>4.1780081065375153E-2</v>
      </c>
    </row>
    <row r="33" spans="2:19" x14ac:dyDescent="0.25">
      <c r="B33" s="123" t="s">
        <v>683</v>
      </c>
      <c r="C33" s="124"/>
      <c r="D33" s="124"/>
      <c r="E33" s="124"/>
      <c r="F33" s="124"/>
      <c r="G33" s="141">
        <f>G13*G21</f>
        <v>0</v>
      </c>
      <c r="H33" s="141">
        <f>H13*H21</f>
        <v>0</v>
      </c>
      <c r="I33" s="141">
        <f t="shared" ref="I33:S33" si="14">I13*I21</f>
        <v>0</v>
      </c>
      <c r="J33" s="141">
        <f t="shared" si="14"/>
        <v>0</v>
      </c>
      <c r="K33" s="141">
        <f t="shared" si="14"/>
        <v>0</v>
      </c>
      <c r="L33" s="141">
        <f t="shared" si="14"/>
        <v>0</v>
      </c>
      <c r="M33" s="141">
        <f t="shared" si="14"/>
        <v>1.9425146438934029E-4</v>
      </c>
      <c r="N33" s="141">
        <f t="shared" si="14"/>
        <v>5.2641790986811344E-3</v>
      </c>
      <c r="O33" s="141">
        <f t="shared" si="14"/>
        <v>2.0239728360184003E-2</v>
      </c>
      <c r="P33" s="141">
        <f t="shared" si="14"/>
        <v>2.8951178428528606E-2</v>
      </c>
      <c r="Q33" s="141">
        <f t="shared" si="14"/>
        <v>3.1715092564443187E-2</v>
      </c>
      <c r="R33" s="141">
        <f>R13*R21</f>
        <v>3.3467954043770176E-2</v>
      </c>
      <c r="S33" s="142">
        <f t="shared" si="14"/>
        <v>3.4816734221145965E-2</v>
      </c>
    </row>
    <row r="34" spans="2:19" x14ac:dyDescent="0.25">
      <c r="B34" s="123" t="s">
        <v>684</v>
      </c>
      <c r="C34" s="124"/>
      <c r="D34" s="124"/>
      <c r="E34" s="124"/>
      <c r="F34" s="124"/>
      <c r="G34" s="124"/>
      <c r="H34" s="141">
        <f>H32-H33</f>
        <v>0</v>
      </c>
      <c r="I34" s="141">
        <f t="shared" ref="I34:S34" si="15">I32-I33</f>
        <v>0</v>
      </c>
      <c r="J34" s="141">
        <f t="shared" si="15"/>
        <v>0</v>
      </c>
      <c r="K34" s="141">
        <f t="shared" si="15"/>
        <v>0</v>
      </c>
      <c r="L34" s="141">
        <f t="shared" si="15"/>
        <v>0</v>
      </c>
      <c r="M34" s="141">
        <f t="shared" si="15"/>
        <v>3.8850292877868058E-5</v>
      </c>
      <c r="N34" s="141">
        <f t="shared" si="15"/>
        <v>1.052835819736227E-3</v>
      </c>
      <c r="O34" s="141">
        <f t="shared" si="15"/>
        <v>4.0479456720367984E-3</v>
      </c>
      <c r="P34" s="141">
        <f t="shared" si="15"/>
        <v>5.7902356857057226E-3</v>
      </c>
      <c r="Q34" s="141">
        <f t="shared" si="15"/>
        <v>6.3430185128886332E-3</v>
      </c>
      <c r="R34" s="141">
        <f t="shared" si="15"/>
        <v>6.6935908087540352E-3</v>
      </c>
      <c r="S34" s="142">
        <f t="shared" si="15"/>
        <v>6.9633468442291888E-3</v>
      </c>
    </row>
    <row r="35" spans="2:19" x14ac:dyDescent="0.25">
      <c r="B35" s="123" t="s">
        <v>685</v>
      </c>
      <c r="C35" s="124"/>
      <c r="D35" s="124"/>
      <c r="E35" s="124"/>
      <c r="F35" s="124"/>
      <c r="G35" s="124"/>
      <c r="H35" s="141">
        <f>H33</f>
        <v>0</v>
      </c>
      <c r="I35" s="141">
        <f t="shared" ref="I35:S36" si="16">I33</f>
        <v>0</v>
      </c>
      <c r="J35" s="141">
        <f t="shared" si="16"/>
        <v>0</v>
      </c>
      <c r="K35" s="141">
        <f t="shared" si="16"/>
        <v>0</v>
      </c>
      <c r="L35" s="141">
        <f t="shared" si="16"/>
        <v>0</v>
      </c>
      <c r="M35" s="141">
        <f t="shared" si="16"/>
        <v>1.9425146438934029E-4</v>
      </c>
      <c r="N35" s="141">
        <f t="shared" si="16"/>
        <v>5.2641790986811344E-3</v>
      </c>
      <c r="O35" s="141">
        <f t="shared" si="16"/>
        <v>2.0239728360184003E-2</v>
      </c>
      <c r="P35" s="141">
        <f t="shared" si="16"/>
        <v>2.8951178428528606E-2</v>
      </c>
      <c r="Q35" s="141">
        <f t="shared" si="16"/>
        <v>3.1715092564443187E-2</v>
      </c>
      <c r="R35" s="141">
        <f t="shared" si="16"/>
        <v>3.3467954043770176E-2</v>
      </c>
      <c r="S35" s="142">
        <f t="shared" si="16"/>
        <v>3.4816734221145965E-2</v>
      </c>
    </row>
    <row r="36" spans="2:19" ht="15.75" thickBot="1" x14ac:dyDescent="0.3">
      <c r="B36" s="133" t="s">
        <v>686</v>
      </c>
      <c r="C36" s="134"/>
      <c r="D36" s="134"/>
      <c r="E36" s="134"/>
      <c r="F36" s="134"/>
      <c r="G36" s="134"/>
      <c r="H36" s="143">
        <f>H34</f>
        <v>0</v>
      </c>
      <c r="I36" s="143">
        <f t="shared" si="16"/>
        <v>0</v>
      </c>
      <c r="J36" s="143">
        <f t="shared" si="16"/>
        <v>0</v>
      </c>
      <c r="K36" s="143">
        <f t="shared" si="16"/>
        <v>0</v>
      </c>
      <c r="L36" s="143">
        <f t="shared" si="16"/>
        <v>0</v>
      </c>
      <c r="M36" s="143">
        <f t="shared" si="16"/>
        <v>3.8850292877868058E-5</v>
      </c>
      <c r="N36" s="143">
        <f t="shared" si="16"/>
        <v>1.052835819736227E-3</v>
      </c>
      <c r="O36" s="143">
        <f t="shared" si="16"/>
        <v>4.0479456720367984E-3</v>
      </c>
      <c r="P36" s="143">
        <f t="shared" si="16"/>
        <v>5.7902356857057226E-3</v>
      </c>
      <c r="Q36" s="143">
        <f t="shared" si="16"/>
        <v>6.3430185128886332E-3</v>
      </c>
      <c r="R36" s="143">
        <f t="shared" si="16"/>
        <v>6.6935908087540352E-3</v>
      </c>
      <c r="S36" s="144">
        <f t="shared" si="16"/>
        <v>6.9633468442291888E-3</v>
      </c>
    </row>
    <row r="37" spans="2:19" x14ac:dyDescent="0.25">
      <c r="B37" s="137" t="s">
        <v>674</v>
      </c>
      <c r="C37" s="138"/>
      <c r="D37" s="138"/>
      <c r="E37" s="138"/>
      <c r="F37" s="138"/>
      <c r="G37" s="139"/>
      <c r="H37" s="139">
        <f>H38*1.2</f>
        <v>0</v>
      </c>
      <c r="I37" s="139">
        <f t="shared" ref="I37:S37" si="17">I38*1.2</f>
        <v>0</v>
      </c>
      <c r="J37" s="139">
        <f t="shared" si="17"/>
        <v>0</v>
      </c>
      <c r="K37" s="139">
        <f t="shared" si="17"/>
        <v>0</v>
      </c>
      <c r="L37" s="139">
        <f t="shared" si="17"/>
        <v>0</v>
      </c>
      <c r="M37" s="139">
        <f t="shared" si="17"/>
        <v>6.1783399791326085E-4</v>
      </c>
      <c r="N37" s="139">
        <f t="shared" si="17"/>
        <v>1.6497403412279892E-2</v>
      </c>
      <c r="O37" s="139">
        <f t="shared" si="17"/>
        <v>6.2436326760320814E-2</v>
      </c>
      <c r="P37" s="139">
        <f t="shared" si="17"/>
        <v>8.7824498129236289E-2</v>
      </c>
      <c r="Q37" s="139">
        <f t="shared" si="17"/>
        <v>9.4516458751841267E-2</v>
      </c>
      <c r="R37" s="139">
        <f t="shared" si="17"/>
        <v>9.7793935954602965E-2</v>
      </c>
      <c r="S37" s="140">
        <f t="shared" si="17"/>
        <v>9.9749814673695023E-2</v>
      </c>
    </row>
    <row r="38" spans="2:19" x14ac:dyDescent="0.25">
      <c r="B38" s="123" t="s">
        <v>683</v>
      </c>
      <c r="C38" s="124"/>
      <c r="D38" s="124"/>
      <c r="E38" s="124"/>
      <c r="F38" s="124"/>
      <c r="G38" s="141"/>
      <c r="H38" s="141">
        <f>H14*H27</f>
        <v>0</v>
      </c>
      <c r="I38" s="141">
        <f t="shared" ref="I38:S38" si="18">I14*I27</f>
        <v>0</v>
      </c>
      <c r="J38" s="141">
        <f t="shared" si="18"/>
        <v>0</v>
      </c>
      <c r="K38" s="141">
        <f t="shared" si="18"/>
        <v>0</v>
      </c>
      <c r="L38" s="141">
        <f t="shared" si="18"/>
        <v>0</v>
      </c>
      <c r="M38" s="141">
        <f t="shared" si="18"/>
        <v>5.1486166492771741E-4</v>
      </c>
      <c r="N38" s="141">
        <f t="shared" si="18"/>
        <v>1.3747836176899909E-2</v>
      </c>
      <c r="O38" s="141">
        <f t="shared" si="18"/>
        <v>5.2030272300267348E-2</v>
      </c>
      <c r="P38" s="141">
        <f t="shared" si="18"/>
        <v>7.3187081774363574E-2</v>
      </c>
      <c r="Q38" s="141">
        <f t="shared" si="18"/>
        <v>7.8763715626534392E-2</v>
      </c>
      <c r="R38" s="141">
        <f t="shared" si="18"/>
        <v>8.1494946628835802E-2</v>
      </c>
      <c r="S38" s="142">
        <f t="shared" si="18"/>
        <v>8.3124845561412516E-2</v>
      </c>
    </row>
    <row r="39" spans="2:19" x14ac:dyDescent="0.25">
      <c r="B39" s="123" t="s">
        <v>684</v>
      </c>
      <c r="C39" s="124"/>
      <c r="D39" s="124"/>
      <c r="E39" s="124"/>
      <c r="F39" s="124"/>
      <c r="G39" s="141"/>
      <c r="H39" s="141">
        <f>H37-H38</f>
        <v>0</v>
      </c>
      <c r="I39" s="141">
        <f t="shared" ref="I39:S39" si="19">I37-I38</f>
        <v>0</v>
      </c>
      <c r="J39" s="141">
        <f t="shared" si="19"/>
        <v>0</v>
      </c>
      <c r="K39" s="141">
        <f t="shared" si="19"/>
        <v>0</v>
      </c>
      <c r="L39" s="141">
        <f t="shared" si="19"/>
        <v>0</v>
      </c>
      <c r="M39" s="141">
        <f t="shared" si="19"/>
        <v>1.0297233298554344E-4</v>
      </c>
      <c r="N39" s="141">
        <f t="shared" si="19"/>
        <v>2.7495672353799825E-3</v>
      </c>
      <c r="O39" s="141">
        <f t="shared" si="19"/>
        <v>1.0406054460053465E-2</v>
      </c>
      <c r="P39" s="141">
        <f t="shared" si="19"/>
        <v>1.4637416354872715E-2</v>
      </c>
      <c r="Q39" s="141">
        <f t="shared" si="19"/>
        <v>1.5752743125306876E-2</v>
      </c>
      <c r="R39" s="141">
        <f t="shared" si="19"/>
        <v>1.6298989325767163E-2</v>
      </c>
      <c r="S39" s="142">
        <f t="shared" si="19"/>
        <v>1.6624969112282506E-2</v>
      </c>
    </row>
    <row r="40" spans="2:19" x14ac:dyDescent="0.25">
      <c r="B40" s="123" t="s">
        <v>685</v>
      </c>
      <c r="C40" s="124"/>
      <c r="D40" s="124"/>
      <c r="E40" s="124"/>
      <c r="F40" s="124"/>
      <c r="G40" s="141"/>
      <c r="H40" s="141">
        <f>H38</f>
        <v>0</v>
      </c>
      <c r="I40" s="141">
        <f t="shared" ref="I40:S41" si="20">I38</f>
        <v>0</v>
      </c>
      <c r="J40" s="141">
        <f t="shared" si="20"/>
        <v>0</v>
      </c>
      <c r="K40" s="141">
        <f t="shared" si="20"/>
        <v>0</v>
      </c>
      <c r="L40" s="141">
        <f t="shared" si="20"/>
        <v>0</v>
      </c>
      <c r="M40" s="141">
        <f t="shared" si="20"/>
        <v>5.1486166492771741E-4</v>
      </c>
      <c r="N40" s="141">
        <f t="shared" si="20"/>
        <v>1.3747836176899909E-2</v>
      </c>
      <c r="O40" s="141">
        <f t="shared" si="20"/>
        <v>5.2030272300267348E-2</v>
      </c>
      <c r="P40" s="141">
        <f t="shared" si="20"/>
        <v>7.3187081774363574E-2</v>
      </c>
      <c r="Q40" s="141">
        <f t="shared" si="20"/>
        <v>7.8763715626534392E-2</v>
      </c>
      <c r="R40" s="141">
        <f t="shared" si="20"/>
        <v>8.1494946628835802E-2</v>
      </c>
      <c r="S40" s="142">
        <f t="shared" si="20"/>
        <v>8.3124845561412516E-2</v>
      </c>
    </row>
    <row r="41" spans="2:19" ht="15.75" thickBot="1" x14ac:dyDescent="0.3">
      <c r="B41" s="133" t="s">
        <v>686</v>
      </c>
      <c r="C41" s="134"/>
      <c r="D41" s="134"/>
      <c r="E41" s="134"/>
      <c r="F41" s="134"/>
      <c r="G41" s="143"/>
      <c r="H41" s="143">
        <f>H39</f>
        <v>0</v>
      </c>
      <c r="I41" s="143">
        <f t="shared" si="20"/>
        <v>0</v>
      </c>
      <c r="J41" s="143">
        <f t="shared" si="20"/>
        <v>0</v>
      </c>
      <c r="K41" s="143">
        <f t="shared" si="20"/>
        <v>0</v>
      </c>
      <c r="L41" s="143">
        <f t="shared" si="20"/>
        <v>0</v>
      </c>
      <c r="M41" s="143">
        <f t="shared" si="20"/>
        <v>1.0297233298554344E-4</v>
      </c>
      <c r="N41" s="143">
        <f t="shared" si="20"/>
        <v>2.7495672353799825E-3</v>
      </c>
      <c r="O41" s="143">
        <f t="shared" si="20"/>
        <v>1.0406054460053465E-2</v>
      </c>
      <c r="P41" s="143">
        <f t="shared" si="20"/>
        <v>1.4637416354872715E-2</v>
      </c>
      <c r="Q41" s="143">
        <f t="shared" si="20"/>
        <v>1.5752743125306876E-2</v>
      </c>
      <c r="R41" s="143">
        <f t="shared" si="20"/>
        <v>1.6298989325767163E-2</v>
      </c>
      <c r="S41" s="144">
        <f t="shared" si="20"/>
        <v>1.6624969112282506E-2</v>
      </c>
    </row>
    <row r="42" spans="2:19" x14ac:dyDescent="0.25">
      <c r="B42" s="137" t="s">
        <v>687</v>
      </c>
      <c r="C42" s="138"/>
      <c r="D42" s="138"/>
      <c r="E42" s="138"/>
      <c r="F42" s="138"/>
      <c r="G42" s="139"/>
      <c r="H42" s="139">
        <f>H37+H32</f>
        <v>0</v>
      </c>
      <c r="I42" s="139">
        <f t="shared" ref="I42:S42" si="21">I37+I32</f>
        <v>0</v>
      </c>
      <c r="J42" s="139">
        <f t="shared" si="21"/>
        <v>0</v>
      </c>
      <c r="K42" s="139">
        <f t="shared" si="21"/>
        <v>0</v>
      </c>
      <c r="L42" s="139">
        <f t="shared" si="21"/>
        <v>0</v>
      </c>
      <c r="M42" s="139">
        <f t="shared" si="21"/>
        <v>8.5093575518046919E-4</v>
      </c>
      <c r="N42" s="139">
        <f t="shared" si="21"/>
        <v>2.2814418330697254E-2</v>
      </c>
      <c r="O42" s="139">
        <f t="shared" si="21"/>
        <v>8.6724000792541611E-2</v>
      </c>
      <c r="P42" s="139">
        <f t="shared" si="21"/>
        <v>0.12256591224347062</v>
      </c>
      <c r="Q42" s="139">
        <f t="shared" si="21"/>
        <v>0.13257456982917309</v>
      </c>
      <c r="R42" s="139">
        <f t="shared" si="21"/>
        <v>0.13795548080712716</v>
      </c>
      <c r="S42" s="140">
        <f t="shared" si="21"/>
        <v>0.14152989573907018</v>
      </c>
    </row>
    <row r="43" spans="2:19" x14ac:dyDescent="0.25">
      <c r="B43" s="123" t="s">
        <v>683</v>
      </c>
      <c r="C43" s="124"/>
      <c r="D43" s="124"/>
      <c r="E43" s="124"/>
      <c r="F43" s="124"/>
      <c r="G43" s="141"/>
      <c r="H43" s="141">
        <f>H33+H38</f>
        <v>0</v>
      </c>
      <c r="I43" s="141">
        <f t="shared" ref="I43:S43" si="22">I33+I38</f>
        <v>0</v>
      </c>
      <c r="J43" s="141">
        <f t="shared" si="22"/>
        <v>0</v>
      </c>
      <c r="K43" s="141">
        <f t="shared" si="22"/>
        <v>0</v>
      </c>
      <c r="L43" s="141">
        <f t="shared" si="22"/>
        <v>0</v>
      </c>
      <c r="M43" s="141">
        <f t="shared" si="22"/>
        <v>7.0911312931705764E-4</v>
      </c>
      <c r="N43" s="141">
        <f t="shared" si="22"/>
        <v>1.9012015275581044E-2</v>
      </c>
      <c r="O43" s="141">
        <f t="shared" si="22"/>
        <v>7.2270000660451347E-2</v>
      </c>
      <c r="P43" s="141">
        <f t="shared" si="22"/>
        <v>0.10213826020289218</v>
      </c>
      <c r="Q43" s="141">
        <f t="shared" si="22"/>
        <v>0.11047880819097758</v>
      </c>
      <c r="R43" s="141">
        <f t="shared" si="22"/>
        <v>0.11496290067260598</v>
      </c>
      <c r="S43" s="142">
        <f t="shared" si="22"/>
        <v>0.11794157978255848</v>
      </c>
    </row>
    <row r="44" spans="2:19" x14ac:dyDescent="0.25">
      <c r="B44" s="123" t="s">
        <v>684</v>
      </c>
      <c r="C44" s="124"/>
      <c r="D44" s="124"/>
      <c r="E44" s="124"/>
      <c r="F44" s="124"/>
      <c r="G44" s="141"/>
      <c r="H44" s="141">
        <f t="shared" ref="H44:S46" si="23">H34+H39</f>
        <v>0</v>
      </c>
      <c r="I44" s="141">
        <f t="shared" si="23"/>
        <v>0</v>
      </c>
      <c r="J44" s="141">
        <f t="shared" si="23"/>
        <v>0</v>
      </c>
      <c r="K44" s="141">
        <f t="shared" si="23"/>
        <v>0</v>
      </c>
      <c r="L44" s="141">
        <f t="shared" si="23"/>
        <v>0</v>
      </c>
      <c r="M44" s="141">
        <f t="shared" si="23"/>
        <v>1.418226258634115E-4</v>
      </c>
      <c r="N44" s="141">
        <f t="shared" si="23"/>
        <v>3.8024030551162095E-3</v>
      </c>
      <c r="O44" s="141">
        <f t="shared" si="23"/>
        <v>1.4454000132090264E-2</v>
      </c>
      <c r="P44" s="141">
        <f t="shared" si="23"/>
        <v>2.0427652040578437E-2</v>
      </c>
      <c r="Q44" s="141">
        <f t="shared" si="23"/>
        <v>2.2095761638195509E-2</v>
      </c>
      <c r="R44" s="141">
        <f t="shared" si="23"/>
        <v>2.2992580134521198E-2</v>
      </c>
      <c r="S44" s="142">
        <f t="shared" si="23"/>
        <v>2.3588315956511695E-2</v>
      </c>
    </row>
    <row r="45" spans="2:19" x14ac:dyDescent="0.25">
      <c r="B45" s="123" t="s">
        <v>685</v>
      </c>
      <c r="C45" s="124"/>
      <c r="D45" s="124"/>
      <c r="E45" s="124"/>
      <c r="F45" s="124"/>
      <c r="G45" s="141"/>
      <c r="H45" s="141">
        <f t="shared" si="23"/>
        <v>0</v>
      </c>
      <c r="I45" s="141">
        <f t="shared" si="23"/>
        <v>0</v>
      </c>
      <c r="J45" s="141">
        <f t="shared" si="23"/>
        <v>0</v>
      </c>
      <c r="K45" s="141">
        <f t="shared" si="23"/>
        <v>0</v>
      </c>
      <c r="L45" s="141">
        <f t="shared" si="23"/>
        <v>0</v>
      </c>
      <c r="M45" s="141">
        <f t="shared" si="23"/>
        <v>7.0911312931705764E-4</v>
      </c>
      <c r="N45" s="141">
        <f t="shared" si="23"/>
        <v>1.9012015275581044E-2</v>
      </c>
      <c r="O45" s="141">
        <f t="shared" si="23"/>
        <v>7.2270000660451347E-2</v>
      </c>
      <c r="P45" s="141">
        <f t="shared" si="23"/>
        <v>0.10213826020289218</v>
      </c>
      <c r="Q45" s="141">
        <f t="shared" si="23"/>
        <v>0.11047880819097758</v>
      </c>
      <c r="R45" s="141">
        <f t="shared" si="23"/>
        <v>0.11496290067260598</v>
      </c>
      <c r="S45" s="142">
        <f t="shared" si="23"/>
        <v>0.11794157978255848</v>
      </c>
    </row>
    <row r="46" spans="2:19" ht="15.75" thickBot="1" x14ac:dyDescent="0.3">
      <c r="B46" s="133" t="s">
        <v>686</v>
      </c>
      <c r="C46" s="134"/>
      <c r="D46" s="134"/>
      <c r="E46" s="134"/>
      <c r="F46" s="134"/>
      <c r="G46" s="143"/>
      <c r="H46" s="143">
        <f t="shared" si="23"/>
        <v>0</v>
      </c>
      <c r="I46" s="143">
        <f t="shared" si="23"/>
        <v>0</v>
      </c>
      <c r="J46" s="143">
        <f t="shared" si="23"/>
        <v>0</v>
      </c>
      <c r="K46" s="143">
        <f t="shared" si="23"/>
        <v>0</v>
      </c>
      <c r="L46" s="143">
        <f t="shared" si="23"/>
        <v>0</v>
      </c>
      <c r="M46" s="143">
        <f t="shared" si="23"/>
        <v>1.418226258634115E-4</v>
      </c>
      <c r="N46" s="143">
        <f t="shared" si="23"/>
        <v>3.8024030551162095E-3</v>
      </c>
      <c r="O46" s="143">
        <f t="shared" si="23"/>
        <v>1.4454000132090264E-2</v>
      </c>
      <c r="P46" s="143">
        <f t="shared" si="23"/>
        <v>2.0427652040578437E-2</v>
      </c>
      <c r="Q46" s="143">
        <f t="shared" si="23"/>
        <v>2.2095761638195509E-2</v>
      </c>
      <c r="R46" s="143">
        <f t="shared" si="23"/>
        <v>2.2992580134521198E-2</v>
      </c>
      <c r="S46" s="144">
        <f t="shared" si="23"/>
        <v>2.3588315956511695E-2</v>
      </c>
    </row>
    <row r="47" spans="2:19" x14ac:dyDescent="0.25">
      <c r="B47" s="114"/>
      <c r="C47" s="114"/>
      <c r="D47" s="114"/>
      <c r="E47" s="114"/>
      <c r="F47" s="114"/>
      <c r="G47" s="114"/>
      <c r="H47" s="114"/>
      <c r="I47" s="114"/>
      <c r="J47" s="114"/>
      <c r="K47" s="114"/>
      <c r="L47" s="114"/>
      <c r="M47" s="114"/>
      <c r="N47" s="114"/>
      <c r="O47" s="114"/>
      <c r="P47" s="114"/>
      <c r="Q47" s="114"/>
      <c r="R47" s="114"/>
      <c r="S47" s="114"/>
    </row>
    <row r="48" spans="2:19" x14ac:dyDescent="0.25">
      <c r="B48" s="114"/>
      <c r="C48" s="114"/>
      <c r="D48" s="114"/>
      <c r="E48" s="114"/>
      <c r="F48" s="114"/>
      <c r="G48" s="114"/>
      <c r="H48" s="114"/>
      <c r="I48" s="114"/>
      <c r="J48" s="114"/>
      <c r="K48" s="114"/>
      <c r="L48" s="114"/>
      <c r="M48" s="114"/>
      <c r="N48" s="114"/>
      <c r="O48" s="114"/>
      <c r="P48" s="114"/>
      <c r="Q48" s="114"/>
      <c r="R48" s="114"/>
      <c r="S48" s="114"/>
    </row>
    <row r="49" spans="2:20" x14ac:dyDescent="0.25">
      <c r="B49" s="114" t="s">
        <v>688</v>
      </c>
      <c r="C49" s="114"/>
      <c r="D49" s="114"/>
      <c r="E49" s="114"/>
      <c r="F49" s="114"/>
      <c r="G49" s="114"/>
      <c r="H49" s="141">
        <f>'[2]6.2. Паспорт фин осв ввод'!R32</f>
        <v>0</v>
      </c>
      <c r="I49" s="141">
        <f>'[2]6.2. Паспорт фин осв ввод'!V32</f>
        <v>8.190600000000002E-2</v>
      </c>
      <c r="J49" s="141">
        <f>'[2]6.2. Паспорт фин осв ввод'!Z32</f>
        <v>0</v>
      </c>
      <c r="K49" s="141">
        <f>'[2]6.2. Паспорт фин осв ввод'!AD32</f>
        <v>5.8714260000000014</v>
      </c>
      <c r="L49" s="141">
        <f>'[2]6.2. Паспорт фин осв ввод'!AH32</f>
        <v>9.2781920000000007</v>
      </c>
      <c r="M49" s="141">
        <f>'[2]6.2. Паспорт фин осв ввод'!AL32</f>
        <v>6.3164860000000003</v>
      </c>
      <c r="O49" s="114"/>
      <c r="Q49" s="114"/>
      <c r="S49" s="114"/>
    </row>
    <row r="50" spans="2:20" x14ac:dyDescent="0.25">
      <c r="B50" s="123" t="s">
        <v>689</v>
      </c>
      <c r="C50" s="124"/>
      <c r="D50" s="124"/>
      <c r="E50" s="124"/>
      <c r="F50" s="124"/>
      <c r="G50" s="141"/>
      <c r="H50" s="141">
        <f>G50+H49*1000</f>
        <v>0</v>
      </c>
      <c r="I50" s="141">
        <f t="shared" ref="I50:M50" si="24">H50+I49*1000</f>
        <v>81.90600000000002</v>
      </c>
      <c r="J50" s="141">
        <f t="shared" si="24"/>
        <v>81.90600000000002</v>
      </c>
      <c r="K50" s="141">
        <f t="shared" si="24"/>
        <v>5953.3320000000012</v>
      </c>
      <c r="L50" s="141">
        <f t="shared" si="24"/>
        <v>15231.524000000001</v>
      </c>
      <c r="M50" s="141">
        <f t="shared" si="24"/>
        <v>21548.010000000002</v>
      </c>
      <c r="N50" s="141">
        <f>M50</f>
        <v>21548.010000000002</v>
      </c>
      <c r="O50" s="141">
        <f t="shared" ref="O50:S50" si="25">N50</f>
        <v>21548.010000000002</v>
      </c>
      <c r="P50" s="141">
        <f t="shared" si="25"/>
        <v>21548.010000000002</v>
      </c>
      <c r="Q50" s="141">
        <f t="shared" si="25"/>
        <v>21548.010000000002</v>
      </c>
      <c r="R50" s="141">
        <f t="shared" si="25"/>
        <v>21548.010000000002</v>
      </c>
      <c r="S50" s="141">
        <f t="shared" si="25"/>
        <v>21548.010000000002</v>
      </c>
    </row>
    <row r="51" spans="2:20" x14ac:dyDescent="0.25">
      <c r="B51" s="123" t="s">
        <v>690</v>
      </c>
      <c r="C51" s="124"/>
      <c r="D51" s="124"/>
      <c r="E51" s="124"/>
      <c r="F51" s="124"/>
      <c r="G51" s="141"/>
      <c r="H51" s="141">
        <f>G50/7</f>
        <v>0</v>
      </c>
      <c r="I51" s="141">
        <f t="shared" ref="I51:N51" si="26">H50/7</f>
        <v>0</v>
      </c>
      <c r="J51" s="141">
        <f t="shared" si="26"/>
        <v>11.700857142857146</v>
      </c>
      <c r="K51" s="141">
        <f t="shared" si="26"/>
        <v>11.700857142857146</v>
      </c>
      <c r="L51" s="141">
        <f t="shared" si="26"/>
        <v>850.47600000000023</v>
      </c>
      <c r="M51" s="141">
        <f t="shared" si="26"/>
        <v>2175.9320000000002</v>
      </c>
      <c r="N51" s="141">
        <f t="shared" si="26"/>
        <v>3078.287142857143</v>
      </c>
      <c r="O51" s="141">
        <v>5093.1498107861917</v>
      </c>
      <c r="P51" s="141"/>
      <c r="Q51" s="141"/>
      <c r="R51" s="141"/>
      <c r="S51" s="141"/>
      <c r="T51" s="145" t="e">
        <f>#REF!/1000-SUM(F51:S51)</f>
        <v>#REF!</v>
      </c>
    </row>
    <row r="52" spans="2:20" ht="15.75" thickBot="1" x14ac:dyDescent="0.3"/>
    <row r="53" spans="2:20" x14ac:dyDescent="0.25">
      <c r="B53" s="146" t="s">
        <v>227</v>
      </c>
      <c r="C53" s="147"/>
      <c r="D53" s="147"/>
      <c r="E53" s="147"/>
      <c r="F53" s="147"/>
      <c r="G53" s="147"/>
      <c r="H53" s="147"/>
      <c r="I53" s="147"/>
      <c r="J53" s="147"/>
      <c r="K53" s="147"/>
      <c r="L53" s="147"/>
      <c r="M53" s="147"/>
      <c r="N53" s="147"/>
      <c r="O53" s="147"/>
      <c r="P53" s="147"/>
      <c r="Q53" s="147"/>
      <c r="R53" s="147"/>
      <c r="S53" s="148"/>
    </row>
    <row r="54" spans="2:20" x14ac:dyDescent="0.25">
      <c r="B54" s="123" t="s">
        <v>691</v>
      </c>
      <c r="C54" s="124"/>
      <c r="D54" s="124"/>
      <c r="E54" s="124"/>
      <c r="F54" s="124"/>
      <c r="G54" s="141">
        <f>G43-G51</f>
        <v>0</v>
      </c>
      <c r="H54" s="141">
        <f t="shared" ref="H54:S54" si="27">H43-H51</f>
        <v>0</v>
      </c>
      <c r="I54" s="141">
        <f t="shared" si="27"/>
        <v>0</v>
      </c>
      <c r="J54" s="141">
        <f t="shared" si="27"/>
        <v>-11.700857142857146</v>
      </c>
      <c r="K54" s="141">
        <f t="shared" si="27"/>
        <v>-11.700857142857146</v>
      </c>
      <c r="L54" s="141">
        <f t="shared" si="27"/>
        <v>-850.47600000000023</v>
      </c>
      <c r="M54" s="141">
        <f t="shared" si="27"/>
        <v>-2175.931290886871</v>
      </c>
      <c r="N54" s="141">
        <f t="shared" si="27"/>
        <v>-3078.2681308418673</v>
      </c>
      <c r="O54" s="141">
        <f t="shared" si="27"/>
        <v>-5093.0775407855308</v>
      </c>
      <c r="P54" s="141">
        <f t="shared" si="27"/>
        <v>0.10213826020289218</v>
      </c>
      <c r="Q54" s="141">
        <f t="shared" si="27"/>
        <v>0.11047880819097758</v>
      </c>
      <c r="R54" s="141">
        <f t="shared" si="27"/>
        <v>0.11496290067260598</v>
      </c>
      <c r="S54" s="142">
        <f t="shared" si="27"/>
        <v>0.11794157978255848</v>
      </c>
    </row>
    <row r="55" spans="2:20" x14ac:dyDescent="0.25">
      <c r="B55" s="123" t="s">
        <v>692</v>
      </c>
      <c r="C55" s="124"/>
      <c r="D55" s="124"/>
      <c r="E55" s="124"/>
      <c r="F55" s="124"/>
      <c r="G55" s="141">
        <f>G54</f>
        <v>0</v>
      </c>
      <c r="H55" s="141">
        <f>G55+H54</f>
        <v>0</v>
      </c>
      <c r="I55" s="141">
        <f t="shared" ref="I55:S55" si="28">H55+I54</f>
        <v>0</v>
      </c>
      <c r="J55" s="141">
        <f t="shared" si="28"/>
        <v>-11.700857142857146</v>
      </c>
      <c r="K55" s="141">
        <f t="shared" si="28"/>
        <v>-23.401714285714291</v>
      </c>
      <c r="L55" s="141">
        <f t="shared" si="28"/>
        <v>-873.87771428571455</v>
      </c>
      <c r="M55" s="141">
        <f t="shared" si="28"/>
        <v>-3049.8090051725858</v>
      </c>
      <c r="N55" s="141">
        <f t="shared" si="28"/>
        <v>-6128.0771360144536</v>
      </c>
      <c r="O55" s="141">
        <f t="shared" si="28"/>
        <v>-11221.154676799984</v>
      </c>
      <c r="P55" s="141">
        <f t="shared" si="28"/>
        <v>-11221.052538539781</v>
      </c>
      <c r="Q55" s="141">
        <f t="shared" si="28"/>
        <v>-11220.942059731591</v>
      </c>
      <c r="R55" s="141">
        <f t="shared" si="28"/>
        <v>-11220.827096830919</v>
      </c>
      <c r="S55" s="142">
        <f t="shared" si="28"/>
        <v>-11220.709155251136</v>
      </c>
    </row>
    <row r="56" spans="2:20" x14ac:dyDescent="0.25">
      <c r="B56" s="123" t="s">
        <v>693</v>
      </c>
      <c r="C56" s="124"/>
      <c r="D56" s="124"/>
      <c r="E56" s="124"/>
      <c r="F56" s="124"/>
      <c r="G56" s="141">
        <f>G54*0.2</f>
        <v>0</v>
      </c>
      <c r="H56" s="141">
        <f t="shared" ref="H56:S56" si="29">H54*0.2</f>
        <v>0</v>
      </c>
      <c r="I56" s="141">
        <f t="shared" si="29"/>
        <v>0</v>
      </c>
      <c r="J56" s="141">
        <f t="shared" si="29"/>
        <v>-2.3401714285714292</v>
      </c>
      <c r="K56" s="141">
        <f t="shared" si="29"/>
        <v>-2.3401714285714292</v>
      </c>
      <c r="L56" s="141">
        <f t="shared" si="29"/>
        <v>-170.09520000000006</v>
      </c>
      <c r="M56" s="141">
        <f t="shared" si="29"/>
        <v>-435.18625817737421</v>
      </c>
      <c r="N56" s="141">
        <f t="shared" si="29"/>
        <v>-615.65362616837353</v>
      </c>
      <c r="O56" s="141">
        <f t="shared" si="29"/>
        <v>-1018.6155081571062</v>
      </c>
      <c r="P56" s="141">
        <f t="shared" si="29"/>
        <v>2.0427652040578437E-2</v>
      </c>
      <c r="Q56" s="141">
        <f t="shared" si="29"/>
        <v>2.2095761638195516E-2</v>
      </c>
      <c r="R56" s="141">
        <f t="shared" si="29"/>
        <v>2.2992580134521198E-2</v>
      </c>
      <c r="S56" s="142">
        <f t="shared" si="29"/>
        <v>2.3588315956511698E-2</v>
      </c>
    </row>
    <row r="57" spans="2:20" x14ac:dyDescent="0.25">
      <c r="B57" s="123" t="s">
        <v>692</v>
      </c>
      <c r="C57" s="124"/>
      <c r="D57" s="124"/>
      <c r="E57" s="124"/>
      <c r="F57" s="124"/>
      <c r="G57" s="141">
        <f>G56</f>
        <v>0</v>
      </c>
      <c r="H57" s="141">
        <f>G57+H56</f>
        <v>0</v>
      </c>
      <c r="I57" s="141">
        <f t="shared" ref="I57:S57" si="30">H57+I56</f>
        <v>0</v>
      </c>
      <c r="J57" s="141">
        <f t="shared" si="30"/>
        <v>-2.3401714285714292</v>
      </c>
      <c r="K57" s="141">
        <f t="shared" si="30"/>
        <v>-4.6803428571428585</v>
      </c>
      <c r="L57" s="141">
        <f t="shared" si="30"/>
        <v>-174.77554285714291</v>
      </c>
      <c r="M57" s="141">
        <f t="shared" si="30"/>
        <v>-609.96180103451707</v>
      </c>
      <c r="N57" s="141">
        <f t="shared" si="30"/>
        <v>-1225.6154272028907</v>
      </c>
      <c r="O57" s="141">
        <f t="shared" si="30"/>
        <v>-2244.2309353599967</v>
      </c>
      <c r="P57" s="141">
        <f t="shared" si="30"/>
        <v>-2244.2105077079559</v>
      </c>
      <c r="Q57" s="141">
        <f t="shared" si="30"/>
        <v>-2244.1884119463175</v>
      </c>
      <c r="R57" s="141">
        <f t="shared" si="30"/>
        <v>-2244.165419366183</v>
      </c>
      <c r="S57" s="142">
        <f t="shared" si="30"/>
        <v>-2244.1418310502263</v>
      </c>
    </row>
    <row r="58" spans="2:20" ht="15.75" thickBot="1" x14ac:dyDescent="0.3">
      <c r="B58" s="133" t="s">
        <v>694</v>
      </c>
      <c r="C58" s="134"/>
      <c r="D58" s="134"/>
      <c r="E58" s="134"/>
      <c r="F58" s="134"/>
      <c r="G58" s="143">
        <f>IF(G57&gt;0,G57-SUM($C$58:F58),0)</f>
        <v>0</v>
      </c>
      <c r="H58" s="143">
        <f>IF(H57&gt;0,H57-SUM($C$58:G58),0)</f>
        <v>0</v>
      </c>
      <c r="I58" s="143">
        <f>IF(I57&gt;0,I57-SUM($C$58:H58),0)</f>
        <v>0</v>
      </c>
      <c r="J58" s="143">
        <f>IF(J57&gt;0,J57-SUM($C$58:I58),0)</f>
        <v>0</v>
      </c>
      <c r="K58" s="143">
        <f>IF(K57&gt;0,K57-SUM($C$58:J58),0)</f>
        <v>0</v>
      </c>
      <c r="L58" s="143">
        <f>IF(L57&gt;0,L57-SUM($C$58:K58),0)</f>
        <v>0</v>
      </c>
      <c r="M58" s="143">
        <f>IF(M57&gt;0,M57-SUM($C$58:L58),0)</f>
        <v>0</v>
      </c>
      <c r="N58" s="143">
        <f>IF(N57&gt;0,N57-SUM($C$58:M58),0)</f>
        <v>0</v>
      </c>
      <c r="O58" s="143">
        <f>IF(O57&gt;0,O57-SUM($C$58:N58),0)</f>
        <v>0</v>
      </c>
      <c r="P58" s="143">
        <f>IF(P57&gt;0,P57-SUM($C$58:O58),0)</f>
        <v>0</v>
      </c>
      <c r="Q58" s="143">
        <f>IF(Q57&gt;0,Q57-SUM($C$58:P58),0)</f>
        <v>0</v>
      </c>
      <c r="R58" s="143">
        <f>IF(R57&gt;0,R57-SUM($C$58:Q58),0)</f>
        <v>0</v>
      </c>
      <c r="S58" s="144">
        <f>IF(S57&gt;0,S57-SUM($C$58:R58),0)</f>
        <v>0</v>
      </c>
    </row>
    <row r="59" spans="2:20" ht="15.75" thickBot="1" x14ac:dyDescent="0.3"/>
    <row r="60" spans="2:20" x14ac:dyDescent="0.25">
      <c r="B60" s="146" t="s">
        <v>291</v>
      </c>
      <c r="C60" s="147"/>
      <c r="D60" s="147"/>
      <c r="E60" s="147"/>
      <c r="F60" s="147"/>
      <c r="G60" s="147"/>
      <c r="H60" s="147"/>
      <c r="I60" s="147"/>
      <c r="J60" s="147"/>
      <c r="K60" s="147"/>
      <c r="L60" s="147"/>
      <c r="M60" s="147"/>
      <c r="N60" s="147"/>
      <c r="O60" s="147"/>
      <c r="P60" s="147"/>
      <c r="Q60" s="147"/>
      <c r="R60" s="147"/>
      <c r="S60" s="148"/>
    </row>
    <row r="61" spans="2:20" x14ac:dyDescent="0.25">
      <c r="B61" s="123" t="s">
        <v>695</v>
      </c>
      <c r="C61" s="124"/>
      <c r="D61" s="124"/>
      <c r="E61" s="124"/>
      <c r="F61" s="124"/>
      <c r="G61" s="141"/>
      <c r="H61" s="141">
        <f>H75*20/120</f>
        <v>9824.9422770000019</v>
      </c>
      <c r="I61" s="141">
        <f t="shared" ref="I61:L61" si="31">I75*20/120</f>
        <v>19092.787612560005</v>
      </c>
      <c r="J61" s="141">
        <f t="shared" si="31"/>
        <v>23198.742570365586</v>
      </c>
      <c r="K61" s="141">
        <f t="shared" si="31"/>
        <v>22938.788121843376</v>
      </c>
      <c r="L61" s="141">
        <f t="shared" si="31"/>
        <v>25163.287942654235</v>
      </c>
      <c r="M61" s="141"/>
      <c r="N61" s="141"/>
      <c r="O61" s="141"/>
      <c r="P61" s="141"/>
      <c r="Q61" s="141"/>
      <c r="R61" s="141"/>
      <c r="S61" s="142"/>
    </row>
    <row r="62" spans="2:20" x14ac:dyDescent="0.25">
      <c r="B62" s="123" t="s">
        <v>696</v>
      </c>
      <c r="C62" s="124"/>
      <c r="D62" s="124"/>
      <c r="E62" s="124"/>
      <c r="F62" s="124"/>
      <c r="G62" s="141">
        <f>G46</f>
        <v>0</v>
      </c>
      <c r="H62" s="141">
        <f t="shared" ref="H62:S62" si="32">H46</f>
        <v>0</v>
      </c>
      <c r="I62" s="141">
        <f t="shared" si="32"/>
        <v>0</v>
      </c>
      <c r="J62" s="141">
        <f t="shared" si="32"/>
        <v>0</v>
      </c>
      <c r="K62" s="141">
        <f t="shared" si="32"/>
        <v>0</v>
      </c>
      <c r="L62" s="141">
        <f t="shared" si="32"/>
        <v>0</v>
      </c>
      <c r="M62" s="141">
        <f t="shared" si="32"/>
        <v>1.418226258634115E-4</v>
      </c>
      <c r="N62" s="141">
        <f t="shared" si="32"/>
        <v>3.8024030551162095E-3</v>
      </c>
      <c r="O62" s="141">
        <f t="shared" si="32"/>
        <v>1.4454000132090264E-2</v>
      </c>
      <c r="P62" s="141">
        <f t="shared" si="32"/>
        <v>2.0427652040578437E-2</v>
      </c>
      <c r="Q62" s="141">
        <f t="shared" si="32"/>
        <v>2.2095761638195509E-2</v>
      </c>
      <c r="R62" s="141">
        <f t="shared" si="32"/>
        <v>2.2992580134521198E-2</v>
      </c>
      <c r="S62" s="142">
        <f t="shared" si="32"/>
        <v>2.3588315956511695E-2</v>
      </c>
    </row>
    <row r="63" spans="2:20" x14ac:dyDescent="0.25">
      <c r="B63" s="123" t="s">
        <v>697</v>
      </c>
      <c r="C63" s="124"/>
      <c r="D63" s="124"/>
      <c r="E63" s="124"/>
      <c r="F63" s="124"/>
      <c r="G63" s="141">
        <f>G62-G61</f>
        <v>0</v>
      </c>
      <c r="H63" s="141">
        <f t="shared" ref="H63:S63" si="33">H62-H61</f>
        <v>-9824.9422770000019</v>
      </c>
      <c r="I63" s="141">
        <f t="shared" si="33"/>
        <v>-19092.787612560005</v>
      </c>
      <c r="J63" s="141">
        <f t="shared" si="33"/>
        <v>-23198.742570365586</v>
      </c>
      <c r="K63" s="141">
        <f t="shared" si="33"/>
        <v>-22938.788121843376</v>
      </c>
      <c r="L63" s="141">
        <f t="shared" si="33"/>
        <v>-25163.287942654235</v>
      </c>
      <c r="M63" s="141">
        <f t="shared" si="33"/>
        <v>1.418226258634115E-4</v>
      </c>
      <c r="N63" s="141">
        <f t="shared" si="33"/>
        <v>3.8024030551162095E-3</v>
      </c>
      <c r="O63" s="141">
        <f t="shared" si="33"/>
        <v>1.4454000132090264E-2</v>
      </c>
      <c r="P63" s="141">
        <f t="shared" si="33"/>
        <v>2.0427652040578437E-2</v>
      </c>
      <c r="Q63" s="141">
        <f t="shared" si="33"/>
        <v>2.2095761638195509E-2</v>
      </c>
      <c r="R63" s="141">
        <f t="shared" si="33"/>
        <v>2.2992580134521198E-2</v>
      </c>
      <c r="S63" s="142">
        <f t="shared" si="33"/>
        <v>2.3588315956511695E-2</v>
      </c>
    </row>
    <row r="64" spans="2:20" x14ac:dyDescent="0.25">
      <c r="B64" s="123" t="s">
        <v>692</v>
      </c>
      <c r="C64" s="149"/>
      <c r="D64" s="149"/>
      <c r="E64" s="149"/>
      <c r="F64" s="149"/>
      <c r="G64" s="141">
        <f>G63</f>
        <v>0</v>
      </c>
      <c r="H64" s="141">
        <f>G64+H63</f>
        <v>-9824.9422770000019</v>
      </c>
      <c r="I64" s="141">
        <f t="shared" ref="I64:S64" si="34">H64+I63</f>
        <v>-28917.729889560007</v>
      </c>
      <c r="J64" s="141">
        <f t="shared" si="34"/>
        <v>-52116.472459925593</v>
      </c>
      <c r="K64" s="141">
        <f t="shared" si="34"/>
        <v>-75055.260581768962</v>
      </c>
      <c r="L64" s="141">
        <f t="shared" si="34"/>
        <v>-100218.5485244232</v>
      </c>
      <c r="M64" s="141">
        <f t="shared" si="34"/>
        <v>-100218.54838260057</v>
      </c>
      <c r="N64" s="141">
        <f t="shared" si="34"/>
        <v>-100218.54458019751</v>
      </c>
      <c r="O64" s="141">
        <f t="shared" si="34"/>
        <v>-100218.53012619738</v>
      </c>
      <c r="P64" s="141">
        <f t="shared" si="34"/>
        <v>-100218.50969854534</v>
      </c>
      <c r="Q64" s="141">
        <f t="shared" si="34"/>
        <v>-100218.4876027837</v>
      </c>
      <c r="R64" s="141">
        <f t="shared" si="34"/>
        <v>-100218.46461020356</v>
      </c>
      <c r="S64" s="142">
        <f t="shared" si="34"/>
        <v>-100218.4410218876</v>
      </c>
    </row>
    <row r="65" spans="2:27" ht="15.75" thickBot="1" x14ac:dyDescent="0.3">
      <c r="B65" s="133" t="s">
        <v>694</v>
      </c>
      <c r="C65" s="134"/>
      <c r="D65" s="134"/>
      <c r="E65" s="134"/>
      <c r="F65" s="134"/>
      <c r="G65" s="143">
        <f>IF(G64&gt;0,G64-SUM($C$58:F65),0)</f>
        <v>0</v>
      </c>
      <c r="H65" s="143">
        <f>IF(H64&gt;0,H64-SUM($C$58:G65),0)</f>
        <v>0</v>
      </c>
      <c r="I65" s="143">
        <f>IF(I64&gt;0,I64-SUM($C$65:H65),0)</f>
        <v>0</v>
      </c>
      <c r="J65" s="143">
        <f>IF(J64&gt;0,J64-SUM($C$65:I65),0)</f>
        <v>0</v>
      </c>
      <c r="K65" s="143">
        <f>IF(K64&gt;0,K64-SUM($C$65:J65),0)</f>
        <v>0</v>
      </c>
      <c r="L65" s="143">
        <f>IF(L64&gt;0,L64-SUM($C$65:K65),0)</f>
        <v>0</v>
      </c>
      <c r="M65" s="143">
        <f>IF(M64&gt;0,M64-SUM($C$65:L65),0)</f>
        <v>0</v>
      </c>
      <c r="N65" s="143">
        <f>IF(N64&gt;0,N64-SUM($C$65:M65),0)</f>
        <v>0</v>
      </c>
      <c r="O65" s="143">
        <f>IF(O64&gt;0,O64-SUM($C$65:N65),0)</f>
        <v>0</v>
      </c>
      <c r="P65" s="143">
        <f>IF(P64&gt;0,P64-SUM($C$65:O65),0)</f>
        <v>0</v>
      </c>
      <c r="Q65" s="143">
        <f>IF(Q64&gt;0,Q64-SUM($C$65:P65),0)</f>
        <v>0</v>
      </c>
      <c r="R65" s="143">
        <f>IF(R64&gt;0,R64-SUM($C$65:Q65),0)</f>
        <v>0</v>
      </c>
      <c r="S65" s="144">
        <f>IF(S64&gt;0,S64-SUM($C$65:R65),0)</f>
        <v>0</v>
      </c>
    </row>
    <row r="66" spans="2:27" ht="15.75" thickBot="1" x14ac:dyDescent="0.3"/>
    <row r="67" spans="2:27" s="154" customFormat="1" ht="15.75" thickBot="1" x14ac:dyDescent="0.3">
      <c r="B67" s="150" t="s">
        <v>698</v>
      </c>
      <c r="C67" s="151"/>
      <c r="D67" s="151"/>
      <c r="E67" s="151"/>
      <c r="F67" s="151"/>
      <c r="G67" s="152"/>
      <c r="H67" s="152">
        <f>H68-H69</f>
        <v>0</v>
      </c>
      <c r="I67" s="152">
        <f t="shared" ref="I67:S67" si="35">I68-I69</f>
        <v>0</v>
      </c>
      <c r="J67" s="152">
        <f t="shared" si="35"/>
        <v>0</v>
      </c>
      <c r="K67" s="152">
        <f t="shared" si="35"/>
        <v>0</v>
      </c>
      <c r="L67" s="152">
        <f t="shared" si="35"/>
        <v>0</v>
      </c>
      <c r="M67" s="152">
        <f t="shared" si="35"/>
        <v>7.0911312931705762E-5</v>
      </c>
      <c r="N67" s="152">
        <f t="shared" si="35"/>
        <v>1.9012015275581046E-3</v>
      </c>
      <c r="O67" s="152">
        <f t="shared" si="35"/>
        <v>7.2270000660451346E-3</v>
      </c>
      <c r="P67" s="152">
        <f t="shared" si="35"/>
        <v>1.0213826020289219E-2</v>
      </c>
      <c r="Q67" s="152">
        <f t="shared" si="35"/>
        <v>1.1047880819097758E-2</v>
      </c>
      <c r="R67" s="152">
        <f t="shared" si="35"/>
        <v>1.1496290067260596E-2</v>
      </c>
      <c r="S67" s="153">
        <f t="shared" si="35"/>
        <v>1.1794157978255847E-2</v>
      </c>
    </row>
    <row r="68" spans="2:27" x14ac:dyDescent="0.25">
      <c r="B68" s="155" t="s">
        <v>699</v>
      </c>
      <c r="C68" s="156"/>
      <c r="D68" s="156"/>
      <c r="E68" s="156"/>
      <c r="F68" s="156"/>
      <c r="G68" s="157"/>
      <c r="H68" s="157">
        <f>H42*30*100%/360</f>
        <v>0</v>
      </c>
      <c r="I68" s="157">
        <f t="shared" ref="I68:S68" si="36">I42*30*100%/360</f>
        <v>0</v>
      </c>
      <c r="J68" s="157">
        <f t="shared" si="36"/>
        <v>0</v>
      </c>
      <c r="K68" s="157">
        <f t="shared" si="36"/>
        <v>0</v>
      </c>
      <c r="L68" s="157">
        <f t="shared" si="36"/>
        <v>0</v>
      </c>
      <c r="M68" s="157">
        <f t="shared" si="36"/>
        <v>7.0911312931705762E-5</v>
      </c>
      <c r="N68" s="157">
        <f t="shared" si="36"/>
        <v>1.9012015275581046E-3</v>
      </c>
      <c r="O68" s="157">
        <f t="shared" si="36"/>
        <v>7.2270000660451346E-3</v>
      </c>
      <c r="P68" s="157">
        <f t="shared" si="36"/>
        <v>1.0213826020289219E-2</v>
      </c>
      <c r="Q68" s="157">
        <f t="shared" si="36"/>
        <v>1.1047880819097758E-2</v>
      </c>
      <c r="R68" s="157">
        <f t="shared" si="36"/>
        <v>1.1496290067260596E-2</v>
      </c>
      <c r="S68" s="158">
        <f t="shared" si="36"/>
        <v>1.1794157978255847E-2</v>
      </c>
    </row>
    <row r="69" spans="2:27" s="154" customFormat="1" x14ac:dyDescent="0.25">
      <c r="B69" s="159" t="s">
        <v>700</v>
      </c>
      <c r="C69" s="160"/>
      <c r="D69" s="160"/>
      <c r="E69" s="160"/>
      <c r="F69" s="160"/>
      <c r="G69" s="161"/>
      <c r="H69" s="161">
        <f>SUM(H70:H71)</f>
        <v>0</v>
      </c>
      <c r="I69" s="161">
        <f t="shared" ref="I69:S69" si="37">SUM(I70:I71)</f>
        <v>0</v>
      </c>
      <c r="J69" s="161">
        <f t="shared" si="37"/>
        <v>0</v>
      </c>
      <c r="K69" s="161">
        <f t="shared" si="37"/>
        <v>0</v>
      </c>
      <c r="L69" s="161">
        <f t="shared" si="37"/>
        <v>0</v>
      </c>
      <c r="M69" s="161">
        <f t="shared" si="37"/>
        <v>0</v>
      </c>
      <c r="N69" s="161">
        <f t="shared" si="37"/>
        <v>0</v>
      </c>
      <c r="O69" s="161">
        <f t="shared" si="37"/>
        <v>0</v>
      </c>
      <c r="P69" s="161">
        <f t="shared" si="37"/>
        <v>0</v>
      </c>
      <c r="Q69" s="161">
        <f t="shared" si="37"/>
        <v>0</v>
      </c>
      <c r="R69" s="161">
        <f t="shared" si="37"/>
        <v>0</v>
      </c>
      <c r="S69" s="162">
        <f t="shared" si="37"/>
        <v>0</v>
      </c>
    </row>
    <row r="70" spans="2:27" x14ac:dyDescent="0.25">
      <c r="B70" s="123" t="s">
        <v>701</v>
      </c>
      <c r="C70" s="124"/>
      <c r="D70" s="124"/>
      <c r="E70" s="124"/>
      <c r="F70" s="124"/>
      <c r="G70" s="141">
        <f>G58*30/360</f>
        <v>0</v>
      </c>
      <c r="H70" s="141">
        <f t="shared" ref="H70:S70" si="38">H58*30/360</f>
        <v>0</v>
      </c>
      <c r="I70" s="141">
        <f t="shared" si="38"/>
        <v>0</v>
      </c>
      <c r="J70" s="141">
        <f t="shared" si="38"/>
        <v>0</v>
      </c>
      <c r="K70" s="141">
        <f t="shared" si="38"/>
        <v>0</v>
      </c>
      <c r="L70" s="141">
        <f t="shared" si="38"/>
        <v>0</v>
      </c>
      <c r="M70" s="141">
        <f t="shared" si="38"/>
        <v>0</v>
      </c>
      <c r="N70" s="141">
        <f t="shared" si="38"/>
        <v>0</v>
      </c>
      <c r="O70" s="141">
        <f t="shared" si="38"/>
        <v>0</v>
      </c>
      <c r="P70" s="141">
        <f t="shared" si="38"/>
        <v>0</v>
      </c>
      <c r="Q70" s="141">
        <f t="shared" si="38"/>
        <v>0</v>
      </c>
      <c r="R70" s="141">
        <f t="shared" si="38"/>
        <v>0</v>
      </c>
      <c r="S70" s="142">
        <f t="shared" si="38"/>
        <v>0</v>
      </c>
    </row>
    <row r="71" spans="2:27" ht="15.75" thickBot="1" x14ac:dyDescent="0.3">
      <c r="B71" s="133" t="s">
        <v>702</v>
      </c>
      <c r="C71" s="134"/>
      <c r="D71" s="134"/>
      <c r="E71" s="134"/>
      <c r="F71" s="134"/>
      <c r="G71" s="143"/>
      <c r="H71" s="143">
        <f>H65*90/360</f>
        <v>0</v>
      </c>
      <c r="I71" s="143">
        <f t="shared" ref="I71:S71" si="39">I65*90/360</f>
        <v>0</v>
      </c>
      <c r="J71" s="143">
        <f t="shared" si="39"/>
        <v>0</v>
      </c>
      <c r="K71" s="143">
        <f t="shared" si="39"/>
        <v>0</v>
      </c>
      <c r="L71" s="143">
        <f t="shared" si="39"/>
        <v>0</v>
      </c>
      <c r="M71" s="143">
        <f t="shared" si="39"/>
        <v>0</v>
      </c>
      <c r="N71" s="143">
        <f t="shared" si="39"/>
        <v>0</v>
      </c>
      <c r="O71" s="143">
        <f t="shared" si="39"/>
        <v>0</v>
      </c>
      <c r="P71" s="143">
        <f t="shared" si="39"/>
        <v>0</v>
      </c>
      <c r="Q71" s="143">
        <f t="shared" si="39"/>
        <v>0</v>
      </c>
      <c r="R71" s="143">
        <f t="shared" si="39"/>
        <v>0</v>
      </c>
      <c r="S71" s="144">
        <f t="shared" si="39"/>
        <v>0</v>
      </c>
    </row>
    <row r="72" spans="2:27" s="154" customFormat="1" ht="15.75" thickBot="1" x14ac:dyDescent="0.3">
      <c r="B72" s="150" t="s">
        <v>703</v>
      </c>
      <c r="C72" s="151"/>
      <c r="D72" s="151"/>
      <c r="E72" s="151"/>
      <c r="F72" s="151"/>
      <c r="G72" s="152">
        <f>G67-F67</f>
        <v>0</v>
      </c>
      <c r="H72" s="152">
        <f t="shared" ref="H72:S72" si="40">H67-G67</f>
        <v>0</v>
      </c>
      <c r="I72" s="152">
        <f t="shared" si="40"/>
        <v>0</v>
      </c>
      <c r="J72" s="152">
        <f t="shared" si="40"/>
        <v>0</v>
      </c>
      <c r="K72" s="152">
        <f t="shared" si="40"/>
        <v>0</v>
      </c>
      <c r="L72" s="152">
        <f t="shared" si="40"/>
        <v>0</v>
      </c>
      <c r="M72" s="152">
        <f t="shared" si="40"/>
        <v>7.0911312931705762E-5</v>
      </c>
      <c r="N72" s="152">
        <f t="shared" si="40"/>
        <v>1.8302902146263987E-3</v>
      </c>
      <c r="O72" s="152">
        <f t="shared" si="40"/>
        <v>5.3257985384870298E-3</v>
      </c>
      <c r="P72" s="152">
        <f t="shared" si="40"/>
        <v>2.9868259542440842E-3</v>
      </c>
      <c r="Q72" s="152">
        <f t="shared" si="40"/>
        <v>8.3405479880853915E-4</v>
      </c>
      <c r="R72" s="152">
        <f t="shared" si="40"/>
        <v>4.4840924816283781E-4</v>
      </c>
      <c r="S72" s="153">
        <f t="shared" si="40"/>
        <v>2.9786791099525173E-4</v>
      </c>
    </row>
    <row r="73" spans="2:27" ht="15.75" thickBot="1" x14ac:dyDescent="0.3"/>
    <row r="74" spans="2:27" x14ac:dyDescent="0.25">
      <c r="B74" s="163" t="s">
        <v>704</v>
      </c>
      <c r="C74" s="164"/>
      <c r="D74" s="164"/>
      <c r="E74" s="164"/>
      <c r="F74" s="164"/>
      <c r="G74" s="165"/>
      <c r="H74" s="165">
        <f t="shared" ref="H74:S74" si="41">H42-H58-H65</f>
        <v>0</v>
      </c>
      <c r="I74" s="165">
        <f t="shared" si="41"/>
        <v>0</v>
      </c>
      <c r="J74" s="165">
        <f t="shared" si="41"/>
        <v>0</v>
      </c>
      <c r="K74" s="165">
        <f t="shared" si="41"/>
        <v>0</v>
      </c>
      <c r="L74" s="165">
        <f t="shared" si="41"/>
        <v>0</v>
      </c>
      <c r="M74" s="165">
        <f t="shared" si="41"/>
        <v>8.5093575518046919E-4</v>
      </c>
      <c r="N74" s="165">
        <f t="shared" si="41"/>
        <v>2.2814418330697254E-2</v>
      </c>
      <c r="O74" s="165">
        <f t="shared" si="41"/>
        <v>8.6724000792541611E-2</v>
      </c>
      <c r="P74" s="165">
        <f t="shared" si="41"/>
        <v>0.12256591224347062</v>
      </c>
      <c r="Q74" s="165">
        <f t="shared" si="41"/>
        <v>0.13257456982917309</v>
      </c>
      <c r="R74" s="165">
        <f t="shared" si="41"/>
        <v>0.13795548080712716</v>
      </c>
      <c r="S74" s="166">
        <f t="shared" si="41"/>
        <v>0.14152989573907018</v>
      </c>
    </row>
    <row r="75" spans="2:27" ht="16.5" thickBot="1" x14ac:dyDescent="0.3">
      <c r="B75" s="167" t="s">
        <v>705</v>
      </c>
      <c r="C75" s="168"/>
      <c r="D75" s="168"/>
      <c r="E75" s="168"/>
      <c r="F75" s="168"/>
      <c r="G75" s="169"/>
      <c r="H75" s="169">
        <f>'[1]6.2. Паспорт фин осв ввод'!M30*1000</f>
        <v>58949.653662000012</v>
      </c>
      <c r="I75" s="169">
        <f>'[1]6.2. Паспорт фин осв ввод'!O29*1000</f>
        <v>114556.72567536001</v>
      </c>
      <c r="J75" s="169">
        <f>'[1]6.2. Паспорт фин осв ввод'!Q29*1000</f>
        <v>139192.45542219351</v>
      </c>
      <c r="K75" s="169">
        <f>'[1]6.2. Паспорт фин осв ввод'!S29*1000</f>
        <v>137632.72873106026</v>
      </c>
      <c r="L75" s="169">
        <f>'[1]6.2. Паспорт фин осв ввод'!U29*1000</f>
        <v>150979.72765592541</v>
      </c>
      <c r="M75" s="169">
        <f>'[1]6.2. Паспорт фин осв ввод'!W29*1000</f>
        <v>234312.01295295937</v>
      </c>
      <c r="N75" s="169"/>
      <c r="O75" s="169"/>
      <c r="P75" s="169"/>
      <c r="Q75" s="169"/>
      <c r="R75" s="169"/>
      <c r="S75" s="170"/>
      <c r="AA75" s="171" t="e">
        <f>ROUND(-Z75/1.18,0)=ROUND(B30,0)</f>
        <v>#VALUE!</v>
      </c>
    </row>
    <row r="76" spans="2:27" ht="15.75" thickBot="1" x14ac:dyDescent="0.3">
      <c r="B76" s="172" t="s">
        <v>295</v>
      </c>
      <c r="C76" s="173"/>
      <c r="D76" s="173"/>
      <c r="E76" s="173"/>
      <c r="F76" s="173"/>
      <c r="G76" s="174">
        <f>G74-G75-G72</f>
        <v>0</v>
      </c>
      <c r="H76" s="174">
        <f>H74-H75-H72</f>
        <v>-58949.653662000012</v>
      </c>
      <c r="I76" s="174">
        <f t="shared" ref="I76:L76" si="42">I74-I75-I72</f>
        <v>-114556.72567536001</v>
      </c>
      <c r="J76" s="174">
        <f t="shared" si="42"/>
        <v>-139192.45542219351</v>
      </c>
      <c r="K76" s="174">
        <f t="shared" si="42"/>
        <v>-137632.72873106026</v>
      </c>
      <c r="L76" s="174">
        <f t="shared" si="42"/>
        <v>-150979.72765592541</v>
      </c>
      <c r="M76" s="174">
        <f>M74-M75-M72</f>
        <v>-234312.01217293492</v>
      </c>
      <c r="N76" s="174">
        <f>N74-N75-N72</f>
        <v>2.0984128116070856E-2</v>
      </c>
      <c r="O76" s="174">
        <f t="shared" ref="O76:S76" si="43">O74-O75-O72</f>
        <v>8.1398202254054586E-2</v>
      </c>
      <c r="P76" s="174">
        <f t="shared" si="43"/>
        <v>0.11957908628922653</v>
      </c>
      <c r="Q76" s="174">
        <f t="shared" si="43"/>
        <v>0.13174051503036455</v>
      </c>
      <c r="R76" s="174">
        <f t="shared" si="43"/>
        <v>0.13750707155896433</v>
      </c>
      <c r="S76" s="175">
        <f t="shared" si="43"/>
        <v>0.14123202782807492</v>
      </c>
    </row>
    <row r="78" spans="2:27" x14ac:dyDescent="0.25">
      <c r="H78" s="176"/>
    </row>
    <row r="79" spans="2:27" x14ac:dyDescent="0.25">
      <c r="G79" s="176"/>
      <c r="H79" s="176"/>
      <c r="I79" s="176"/>
      <c r="J79" s="176"/>
      <c r="K79" s="176"/>
      <c r="L79" s="176"/>
      <c r="M79" s="176"/>
      <c r="N79" s="176"/>
      <c r="O79" s="176"/>
      <c r="P79" s="176"/>
      <c r="Q79" s="176"/>
      <c r="R79" s="176"/>
      <c r="S79" s="176"/>
    </row>
    <row r="85" spans="3:14" x14ac:dyDescent="0.25">
      <c r="C85">
        <f>B85+1</f>
        <v>1</v>
      </c>
      <c r="D85">
        <f t="shared" ref="D85:N85" si="44">C85+1</f>
        <v>2</v>
      </c>
      <c r="E85">
        <f t="shared" si="44"/>
        <v>3</v>
      </c>
      <c r="F85">
        <f t="shared" si="44"/>
        <v>4</v>
      </c>
      <c r="G85">
        <f t="shared" si="44"/>
        <v>5</v>
      </c>
      <c r="H85">
        <f t="shared" si="44"/>
        <v>6</v>
      </c>
      <c r="I85">
        <f t="shared" si="44"/>
        <v>7</v>
      </c>
      <c r="J85">
        <f t="shared" si="44"/>
        <v>8</v>
      </c>
      <c r="K85">
        <f t="shared" si="44"/>
        <v>9</v>
      </c>
      <c r="L85">
        <f t="shared" si="44"/>
        <v>10</v>
      </c>
      <c r="M85">
        <f t="shared" si="44"/>
        <v>11</v>
      </c>
      <c r="N85">
        <f t="shared" si="44"/>
        <v>12</v>
      </c>
    </row>
  </sheetData>
  <mergeCells count="2">
    <mergeCell ref="A2:L2"/>
    <mergeCell ref="A5:L5"/>
  </mergeCells>
  <conditionalFormatting sqref="G65:S65">
    <cfRule type="cellIs" dxfId="1" priority="2" operator="lessThan">
      <formula>0</formula>
    </cfRule>
  </conditionalFormatting>
  <conditionalFormatting sqref="H70:S71">
    <cfRule type="cellIs" dxfId="0" priority="1" operator="lessThan">
      <formula>0</formula>
    </cfRule>
  </conditionalFormatting>
  <pageMargins left="0.70866141732283472" right="0.23622047244094491" top="0.23622047244094491" bottom="0.22" header="0.31496062992125984" footer="0.31496062992125984"/>
  <pageSetup paperSize="8" scale="68"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37"/>
  <sheetViews>
    <sheetView zoomScaleNormal="100" workbookViewId="0">
      <pane xSplit="1" topLeftCell="B1" activePane="topRight" state="frozen"/>
      <selection activeCell="R11" sqref="R11"/>
      <selection pane="topRight" activeCell="R11" sqref="R11"/>
    </sheetView>
  </sheetViews>
  <sheetFormatPr defaultRowHeight="15" x14ac:dyDescent="0.25"/>
  <cols>
    <col min="1" max="1" width="22.140625" customWidth="1"/>
    <col min="2" max="2" width="8.7109375" bestFit="1" customWidth="1"/>
    <col min="3" max="3" width="8.7109375" customWidth="1"/>
    <col min="4" max="4" width="8.7109375" bestFit="1" customWidth="1"/>
    <col min="5" max="5" width="10.7109375" customWidth="1"/>
    <col min="6" max="6" width="8.7109375" bestFit="1" customWidth="1"/>
    <col min="7" max="7" width="10.85546875" customWidth="1"/>
    <col min="8" max="8" width="8.5703125" bestFit="1" customWidth="1"/>
    <col min="9" max="9" width="10.28515625" customWidth="1"/>
    <col min="10" max="10" width="9.5703125" bestFit="1" customWidth="1"/>
    <col min="11" max="11" width="11" customWidth="1"/>
    <col min="12" max="12" width="8.7109375" bestFit="1" customWidth="1"/>
    <col min="13" max="13" width="11.5703125" customWidth="1"/>
    <col min="14" max="14" width="10.7109375" customWidth="1"/>
    <col min="15" max="15" width="13.28515625" customWidth="1"/>
    <col min="16" max="16" width="10.7109375" customWidth="1"/>
    <col min="17" max="17" width="12.42578125" customWidth="1"/>
    <col min="18" max="18" width="10.7109375" customWidth="1"/>
    <col min="19" max="19" width="12.42578125" customWidth="1"/>
    <col min="20" max="21" width="10.7109375" customWidth="1"/>
    <col min="22" max="22" width="11.85546875" customWidth="1"/>
    <col min="23" max="24" width="11.42578125" customWidth="1"/>
    <col min="25" max="25" width="12.28515625" customWidth="1"/>
    <col min="26" max="26" width="10.7109375" bestFit="1" customWidth="1"/>
    <col min="27" max="27" width="12" bestFit="1" customWidth="1"/>
  </cols>
  <sheetData>
    <row r="1" spans="1:34" x14ac:dyDescent="0.25">
      <c r="A1" s="177" t="s">
        <v>706</v>
      </c>
      <c r="B1" s="178"/>
      <c r="C1" s="178"/>
      <c r="D1" s="178"/>
      <c r="E1" s="178"/>
      <c r="F1" s="178"/>
      <c r="G1" s="178"/>
      <c r="H1" s="178"/>
      <c r="I1" s="178"/>
      <c r="J1" s="178"/>
      <c r="K1" s="178"/>
      <c r="L1" s="178"/>
      <c r="M1" s="178"/>
      <c r="N1" s="178"/>
      <c r="O1" s="178"/>
      <c r="P1" s="178"/>
      <c r="Q1" s="178"/>
      <c r="R1" s="178"/>
      <c r="S1" s="178"/>
      <c r="T1" s="178"/>
      <c r="U1" s="178"/>
      <c r="V1" s="178"/>
      <c r="W1" s="177"/>
      <c r="X1" s="177"/>
      <c r="Y1" s="177"/>
      <c r="Z1" s="178"/>
      <c r="AA1" s="177"/>
    </row>
    <row r="2" spans="1:34" x14ac:dyDescent="0.25">
      <c r="A2" s="177" t="s">
        <v>707</v>
      </c>
      <c r="B2" s="178"/>
      <c r="C2" s="178"/>
      <c r="D2" s="178"/>
      <c r="E2" s="178"/>
      <c r="F2" s="178"/>
      <c r="G2" s="178"/>
      <c r="H2" s="178"/>
      <c r="I2" s="178"/>
      <c r="J2" s="178"/>
      <c r="K2" s="178"/>
      <c r="L2" s="178"/>
      <c r="M2" s="178"/>
      <c r="N2" s="178"/>
      <c r="O2" s="178"/>
      <c r="P2" s="178"/>
      <c r="Q2" s="178"/>
      <c r="R2" s="178"/>
      <c r="S2" s="178"/>
      <c r="T2" s="178"/>
      <c r="U2" s="178"/>
      <c r="V2" s="178"/>
      <c r="W2" s="177"/>
      <c r="X2" s="177"/>
      <c r="Y2" s="177"/>
      <c r="Z2" s="178"/>
      <c r="AA2" s="177"/>
    </row>
    <row r="3" spans="1:34" ht="27" customHeight="1" x14ac:dyDescent="0.25">
      <c r="A3" s="179" t="s">
        <v>708</v>
      </c>
      <c r="B3" s="179"/>
      <c r="C3" s="179"/>
      <c r="D3" s="179"/>
      <c r="E3" s="179"/>
      <c r="F3" s="179"/>
      <c r="G3" s="179"/>
      <c r="H3" s="179"/>
      <c r="I3" s="179"/>
      <c r="J3" s="179"/>
      <c r="K3" s="179"/>
      <c r="L3" s="179"/>
      <c r="M3" s="179"/>
      <c r="N3" s="179"/>
      <c r="O3" s="179"/>
      <c r="P3" s="179"/>
      <c r="Q3" s="179"/>
      <c r="R3" s="179"/>
      <c r="S3" s="179"/>
      <c r="T3" s="179"/>
      <c r="U3" s="179"/>
      <c r="V3" s="179"/>
      <c r="W3" s="177"/>
      <c r="X3" s="177"/>
      <c r="Y3" s="177"/>
      <c r="Z3" s="177"/>
      <c r="AA3" s="177"/>
    </row>
    <row r="5" spans="1:34" x14ac:dyDescent="0.25">
      <c r="A5" s="180"/>
      <c r="B5" s="181"/>
      <c r="C5" s="181"/>
      <c r="D5" s="181"/>
      <c r="E5" s="181"/>
      <c r="F5" s="181"/>
      <c r="G5" s="181"/>
      <c r="H5" s="181"/>
      <c r="I5" s="181"/>
      <c r="J5" s="181"/>
      <c r="K5" s="181"/>
      <c r="L5" s="181"/>
      <c r="M5" s="181"/>
      <c r="N5" s="181"/>
      <c r="O5" s="181"/>
      <c r="P5" s="181"/>
      <c r="Q5" s="181"/>
      <c r="R5" s="181"/>
      <c r="S5" s="181"/>
      <c r="T5" s="181"/>
      <c r="U5" s="181"/>
      <c r="V5" s="181"/>
      <c r="W5" s="177"/>
      <c r="X5" s="177"/>
      <c r="Y5" s="177"/>
      <c r="Z5" s="181"/>
      <c r="AA5" s="177"/>
    </row>
    <row r="6" spans="1:34" ht="15.75" thickBot="1" x14ac:dyDescent="0.3">
      <c r="A6" s="177"/>
      <c r="B6" s="181"/>
      <c r="C6" s="181"/>
      <c r="D6" s="181"/>
      <c r="E6" s="181"/>
      <c r="F6" s="181"/>
      <c r="G6" s="181"/>
      <c r="H6" s="181"/>
      <c r="I6" s="181"/>
      <c r="J6" s="181"/>
      <c r="K6" s="181"/>
      <c r="L6" s="181"/>
      <c r="M6" s="181"/>
      <c r="N6" s="181"/>
      <c r="O6" s="181"/>
      <c r="P6" s="181"/>
      <c r="Q6" s="181"/>
      <c r="R6" s="181"/>
      <c r="S6" s="181"/>
      <c r="T6" s="181"/>
      <c r="U6" s="181"/>
      <c r="V6" s="181"/>
      <c r="W6" s="177"/>
      <c r="X6" s="177"/>
      <c r="Y6" s="177"/>
      <c r="Z6" s="181"/>
      <c r="AA6" s="177"/>
    </row>
    <row r="7" spans="1:34" ht="15" customHeight="1" x14ac:dyDescent="0.25">
      <c r="A7" s="182" t="s">
        <v>100</v>
      </c>
      <c r="B7" s="183">
        <v>2019</v>
      </c>
      <c r="C7" s="183"/>
      <c r="D7" s="183">
        <v>2020</v>
      </c>
      <c r="E7" s="183"/>
      <c r="F7" s="183">
        <v>2021</v>
      </c>
      <c r="G7" s="183"/>
      <c r="H7" s="183">
        <v>2022</v>
      </c>
      <c r="I7" s="183"/>
      <c r="J7" s="183">
        <v>2023</v>
      </c>
      <c r="K7" s="183"/>
      <c r="L7" s="183">
        <v>2024</v>
      </c>
      <c r="M7" s="183"/>
      <c r="N7" s="184" t="s">
        <v>159</v>
      </c>
      <c r="O7" s="185"/>
      <c r="P7" s="184" t="s">
        <v>205</v>
      </c>
      <c r="Q7" s="185"/>
      <c r="R7" s="184" t="s">
        <v>206</v>
      </c>
      <c r="S7" s="185"/>
      <c r="T7" s="184" t="s">
        <v>161</v>
      </c>
      <c r="U7" s="185"/>
      <c r="V7" s="184">
        <v>2029</v>
      </c>
      <c r="W7" s="185"/>
      <c r="X7" s="184">
        <v>2030</v>
      </c>
      <c r="Y7" s="185"/>
      <c r="Z7" s="186" t="s">
        <v>709</v>
      </c>
      <c r="AA7" s="187" t="s">
        <v>710</v>
      </c>
    </row>
    <row r="8" spans="1:34" ht="68.25" customHeight="1" x14ac:dyDescent="0.25">
      <c r="A8" s="188"/>
      <c r="B8" s="189" t="s">
        <v>711</v>
      </c>
      <c r="C8" s="189" t="s">
        <v>712</v>
      </c>
      <c r="D8" s="189" t="s">
        <v>711</v>
      </c>
      <c r="E8" s="189" t="s">
        <v>712</v>
      </c>
      <c r="F8" s="189" t="s">
        <v>711</v>
      </c>
      <c r="G8" s="189" t="s">
        <v>712</v>
      </c>
      <c r="H8" s="189" t="s">
        <v>711</v>
      </c>
      <c r="I8" s="189" t="s">
        <v>712</v>
      </c>
      <c r="J8" s="189" t="s">
        <v>711</v>
      </c>
      <c r="K8" s="189" t="s">
        <v>712</v>
      </c>
      <c r="L8" s="189" t="s">
        <v>711</v>
      </c>
      <c r="M8" s="189" t="s">
        <v>712</v>
      </c>
      <c r="N8" s="189" t="s">
        <v>711</v>
      </c>
      <c r="O8" s="189" t="s">
        <v>712</v>
      </c>
      <c r="P8" s="189" t="s">
        <v>711</v>
      </c>
      <c r="Q8" s="189" t="s">
        <v>712</v>
      </c>
      <c r="R8" s="189" t="s">
        <v>711</v>
      </c>
      <c r="S8" s="189" t="s">
        <v>712</v>
      </c>
      <c r="T8" s="189" t="s">
        <v>711</v>
      </c>
      <c r="U8" s="189" t="s">
        <v>712</v>
      </c>
      <c r="V8" s="189" t="s">
        <v>711</v>
      </c>
      <c r="W8" s="189" t="s">
        <v>712</v>
      </c>
      <c r="X8" s="189" t="s">
        <v>711</v>
      </c>
      <c r="Y8" s="189" t="s">
        <v>712</v>
      </c>
      <c r="Z8" s="190"/>
      <c r="AA8" s="191"/>
    </row>
    <row r="9" spans="1:34" x14ac:dyDescent="0.25">
      <c r="A9" s="192" t="s">
        <v>713</v>
      </c>
      <c r="B9" s="193"/>
      <c r="C9" s="194">
        <v>0</v>
      </c>
      <c r="D9" s="194"/>
      <c r="E9" s="194"/>
      <c r="F9" s="195"/>
      <c r="G9" s="194"/>
      <c r="H9" s="196"/>
      <c r="I9" s="194"/>
      <c r="J9" s="194"/>
      <c r="K9" s="194"/>
      <c r="L9" s="194"/>
      <c r="M9" s="194"/>
      <c r="N9" s="194">
        <v>1</v>
      </c>
      <c r="O9" s="194"/>
      <c r="P9" s="194">
        <v>25</v>
      </c>
      <c r="Q9" s="194"/>
      <c r="R9" s="194">
        <v>70</v>
      </c>
      <c r="S9" s="194"/>
      <c r="T9" s="194">
        <v>36</v>
      </c>
      <c r="U9" s="194"/>
      <c r="V9" s="194">
        <v>7</v>
      </c>
      <c r="W9" s="194"/>
      <c r="X9" s="194">
        <v>2</v>
      </c>
      <c r="Y9" s="194"/>
      <c r="Z9" s="194">
        <f t="shared" ref="Z9:AA10" si="0">F9+H9+J9+L9+N9+P9+R9+T9+V9+X9</f>
        <v>141</v>
      </c>
      <c r="AA9" s="194">
        <f t="shared" si="0"/>
        <v>0</v>
      </c>
      <c r="AB9" s="197"/>
      <c r="AC9" s="197"/>
      <c r="AD9" s="197"/>
      <c r="AE9" s="197"/>
      <c r="AF9" s="197"/>
      <c r="AG9" s="197"/>
      <c r="AH9" s="197"/>
    </row>
    <row r="10" spans="1:34" x14ac:dyDescent="0.25">
      <c r="A10" s="198" t="s">
        <v>714</v>
      </c>
      <c r="B10" s="193"/>
      <c r="C10" s="194">
        <v>0</v>
      </c>
      <c r="D10" s="194"/>
      <c r="E10" s="194"/>
      <c r="F10" s="199"/>
      <c r="G10" s="194"/>
      <c r="H10" s="196"/>
      <c r="I10" s="194"/>
      <c r="J10" s="196"/>
      <c r="K10" s="194"/>
      <c r="L10" s="194"/>
      <c r="M10" s="194"/>
      <c r="N10" s="194"/>
      <c r="O10" s="194"/>
      <c r="P10" s="194">
        <v>5</v>
      </c>
      <c r="Q10" s="194"/>
      <c r="R10" s="194">
        <v>5</v>
      </c>
      <c r="S10" s="194"/>
      <c r="T10" s="194">
        <v>19</v>
      </c>
      <c r="U10" s="194"/>
      <c r="V10" s="194">
        <v>26</v>
      </c>
      <c r="W10" s="194"/>
      <c r="X10" s="194">
        <v>2</v>
      </c>
      <c r="Y10" s="194"/>
      <c r="Z10" s="194">
        <f t="shared" si="0"/>
        <v>57</v>
      </c>
      <c r="AA10" s="194">
        <f t="shared" si="0"/>
        <v>0</v>
      </c>
      <c r="AB10" s="197"/>
      <c r="AC10" s="197"/>
      <c r="AD10" s="197"/>
      <c r="AE10" s="197"/>
      <c r="AF10" s="197"/>
      <c r="AG10" s="197"/>
      <c r="AH10" s="197"/>
    </row>
    <row r="11" spans="1:34" x14ac:dyDescent="0.25">
      <c r="A11" s="198" t="s">
        <v>715</v>
      </c>
      <c r="B11" s="200"/>
      <c r="C11" s="195">
        <v>0</v>
      </c>
      <c r="D11" s="195"/>
      <c r="E11" s="195"/>
      <c r="F11" s="199"/>
      <c r="G11" s="195"/>
      <c r="H11" s="196"/>
      <c r="I11" s="195"/>
      <c r="J11" s="195"/>
      <c r="K11" s="195"/>
      <c r="L11" s="195"/>
      <c r="M11" s="195"/>
      <c r="N11" s="195"/>
      <c r="O11" s="195"/>
      <c r="P11" s="195"/>
      <c r="Q11" s="195"/>
      <c r="R11" s="195"/>
      <c r="S11" s="195"/>
      <c r="T11" s="195"/>
      <c r="U11" s="195"/>
      <c r="V11" s="195"/>
      <c r="W11" s="195"/>
      <c r="X11" s="195"/>
      <c r="Y11" s="195"/>
      <c r="Z11" s="194">
        <f>D11+F11+H11+J11+L11+X11+N11+P11+R11+T11+V11</f>
        <v>0</v>
      </c>
      <c r="AA11" s="194"/>
      <c r="AB11" s="197"/>
      <c r="AC11" s="197"/>
      <c r="AD11" s="197"/>
      <c r="AE11" s="197"/>
      <c r="AF11" s="197"/>
      <c r="AG11" s="197"/>
      <c r="AH11" s="197"/>
    </row>
    <row r="12" spans="1:34" ht="15.75" thickBot="1" x14ac:dyDescent="0.3">
      <c r="A12" s="201"/>
      <c r="B12" s="199"/>
      <c r="C12" s="199"/>
      <c r="D12" s="199"/>
      <c r="E12" s="199"/>
      <c r="F12" s="199"/>
      <c r="G12" s="195"/>
      <c r="H12" s="199"/>
      <c r="I12" s="199"/>
      <c r="J12" s="199"/>
      <c r="K12" s="199"/>
      <c r="L12" s="199"/>
      <c r="M12" s="199"/>
      <c r="N12" s="199"/>
      <c r="O12" s="202"/>
      <c r="P12" s="199"/>
      <c r="Q12" s="199"/>
      <c r="R12" s="199"/>
      <c r="S12" s="199"/>
      <c r="T12" s="199"/>
      <c r="U12" s="199"/>
      <c r="V12" s="199"/>
      <c r="W12" s="202"/>
      <c r="X12" s="199"/>
      <c r="Y12" s="202"/>
      <c r="Z12" s="199">
        <f>D12+F12+H12+J12+L12+N12+P12+R12+T12+V12+X12</f>
        <v>0</v>
      </c>
      <c r="AA12" s="199">
        <f>E12+G12+I12+K12+M12+W12+O12+Q12+S12+U12+Y12</f>
        <v>0</v>
      </c>
    </row>
    <row r="13" spans="1:34" ht="15.75" thickBot="1" x14ac:dyDescent="0.3">
      <c r="A13" s="203" t="s">
        <v>716</v>
      </c>
      <c r="B13" s="204"/>
      <c r="C13" s="204"/>
      <c r="D13" s="205"/>
      <c r="E13" s="205"/>
      <c r="F13" s="205"/>
      <c r="G13" s="205"/>
      <c r="H13" s="205"/>
      <c r="I13" s="205"/>
      <c r="J13" s="205"/>
      <c r="K13" s="205"/>
      <c r="L13" s="205"/>
      <c r="M13" s="205"/>
      <c r="N13" s="205">
        <f>SUM(N9:N12)</f>
        <v>1</v>
      </c>
      <c r="O13" s="205">
        <v>85791.83</v>
      </c>
      <c r="P13" s="205">
        <f>SUM(P9:P12)</f>
        <v>30</v>
      </c>
      <c r="Q13" s="205">
        <v>2109139.2999999998</v>
      </c>
      <c r="R13" s="205">
        <f>SUM(R9:R12)</f>
        <v>75</v>
      </c>
      <c r="S13" s="205">
        <v>5028437.3</v>
      </c>
      <c r="T13" s="205">
        <f>SUM(T9:T12)</f>
        <v>55</v>
      </c>
      <c r="U13" s="205">
        <v>5028437.3</v>
      </c>
      <c r="V13" s="205">
        <f>SUM(V9:V12)</f>
        <v>33</v>
      </c>
      <c r="W13" s="205"/>
      <c r="X13" s="205">
        <f>SUM(X9:X12)</f>
        <v>4</v>
      </c>
      <c r="Y13" s="205"/>
      <c r="Z13" s="205">
        <f>SUM(Z9:Z12)</f>
        <v>198</v>
      </c>
      <c r="AA13" s="205">
        <v>23961252.039999999</v>
      </c>
    </row>
    <row r="14" spans="1:34" s="210" customFormat="1" ht="34.5" hidden="1" thickBot="1" x14ac:dyDescent="0.25">
      <c r="A14" s="206" t="s">
        <v>717</v>
      </c>
      <c r="B14" s="207"/>
      <c r="C14" s="207"/>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209"/>
    </row>
    <row r="15" spans="1:34" s="210" customFormat="1" ht="12" hidden="1" thickBot="1" x14ac:dyDescent="0.25">
      <c r="A15" s="211" t="s">
        <v>718</v>
      </c>
      <c r="B15" s="212"/>
      <c r="C15" s="213"/>
      <c r="D15" s="214"/>
      <c r="E15" s="215"/>
      <c r="F15" s="215"/>
      <c r="G15" s="215"/>
      <c r="H15" s="215"/>
      <c r="I15" s="215"/>
      <c r="J15" s="215"/>
      <c r="K15" s="215"/>
      <c r="L15" s="215"/>
      <c r="M15" s="215"/>
      <c r="N15" s="215"/>
      <c r="O15" s="215"/>
      <c r="P15" s="215"/>
      <c r="Q15" s="215"/>
      <c r="R15" s="215"/>
      <c r="S15" s="215"/>
      <c r="T15" s="215"/>
      <c r="U15" s="215"/>
      <c r="V15" s="215"/>
      <c r="W15" s="215"/>
      <c r="X15" s="215"/>
      <c r="Y15" s="215"/>
      <c r="Z15" s="215"/>
      <c r="AA15" s="215">
        <f>AA13</f>
        <v>23961252.039999999</v>
      </c>
    </row>
    <row r="16" spans="1:34" hidden="1" x14ac:dyDescent="0.25">
      <c r="A16" s="177"/>
      <c r="B16" s="178"/>
      <c r="C16" s="178"/>
      <c r="D16" s="178"/>
      <c r="E16" s="178"/>
      <c r="F16" s="178"/>
      <c r="G16" s="178"/>
      <c r="H16" s="178"/>
      <c r="I16" s="178"/>
      <c r="J16" s="178"/>
      <c r="K16" s="178"/>
      <c r="L16" s="178"/>
      <c r="M16" s="178"/>
      <c r="N16" s="178"/>
      <c r="O16" s="178"/>
      <c r="P16" s="178"/>
      <c r="Q16" s="178"/>
      <c r="R16" s="178"/>
      <c r="S16" s="178"/>
      <c r="T16" s="178"/>
      <c r="U16" s="178"/>
      <c r="V16" s="178"/>
      <c r="W16" s="177"/>
      <c r="X16" s="177"/>
      <c r="Y16" s="177"/>
      <c r="Z16" s="178"/>
      <c r="AA16" s="177"/>
    </row>
    <row r="17" spans="1:27" hidden="1" x14ac:dyDescent="0.25">
      <c r="A17" s="177"/>
      <c r="B17" s="178"/>
      <c r="C17" s="178"/>
      <c r="D17" s="178"/>
      <c r="E17" s="178"/>
      <c r="F17" s="178"/>
      <c r="G17" s="178"/>
      <c r="H17" s="178"/>
      <c r="I17" s="178"/>
      <c r="J17" s="178"/>
      <c r="K17" s="178"/>
      <c r="L17" s="178"/>
      <c r="M17" s="178"/>
      <c r="N17" s="178"/>
      <c r="O17" s="178"/>
      <c r="P17" s="178"/>
      <c r="Q17" s="178"/>
      <c r="R17" s="178"/>
      <c r="S17" s="178"/>
      <c r="T17" s="178"/>
      <c r="U17" s="178"/>
      <c r="V17" s="178"/>
      <c r="W17" s="177"/>
      <c r="X17" s="177"/>
      <c r="Y17" s="177"/>
      <c r="Z17" s="178"/>
      <c r="AA17" s="177"/>
    </row>
    <row r="18" spans="1:27" hidden="1" x14ac:dyDescent="0.25">
      <c r="A18" s="177"/>
      <c r="B18" s="178"/>
      <c r="C18" s="178"/>
      <c r="D18" s="178"/>
      <c r="E18" s="216">
        <f>E13/AA13</f>
        <v>0</v>
      </c>
      <c r="F18" s="216"/>
      <c r="G18" s="216">
        <f>G13/AA13</f>
        <v>0</v>
      </c>
      <c r="H18" s="216"/>
      <c r="I18" s="216">
        <f>I13/AA13</f>
        <v>0</v>
      </c>
      <c r="J18" s="216"/>
      <c r="K18" s="216">
        <f>K13/AA13</f>
        <v>0</v>
      </c>
      <c r="L18" s="216"/>
      <c r="M18" s="216">
        <f>M13/AA13</f>
        <v>0</v>
      </c>
      <c r="N18" s="216"/>
      <c r="O18" s="216">
        <f>O13/AA13</f>
        <v>3.5804401980657104E-3</v>
      </c>
      <c r="P18" s="216"/>
      <c r="Q18" s="216">
        <f>Q13/AA13</f>
        <v>8.8022917019489763E-2</v>
      </c>
      <c r="R18" s="216"/>
      <c r="S18" s="216">
        <f>S13/AA13</f>
        <v>0.20985703466603994</v>
      </c>
      <c r="T18" s="216"/>
      <c r="U18" s="216">
        <f>U13/AA13</f>
        <v>0.20985703466603994</v>
      </c>
      <c r="V18" s="216"/>
      <c r="W18" s="216">
        <f>W13/AA13</f>
        <v>0</v>
      </c>
      <c r="X18" s="216"/>
      <c r="Y18" s="216">
        <f>Y13/AA13</f>
        <v>0</v>
      </c>
    </row>
    <row r="19" spans="1:27" hidden="1" x14ac:dyDescent="0.25">
      <c r="A19" s="178" t="s">
        <v>719</v>
      </c>
      <c r="B19" s="178"/>
      <c r="C19" s="178">
        <f>50000*1.2</f>
        <v>60000</v>
      </c>
      <c r="D19" s="178"/>
      <c r="E19" s="217">
        <f>C19*E18</f>
        <v>0</v>
      </c>
      <c r="F19" s="217">
        <f t="shared" ref="F19:X19" si="1">D19*F18</f>
        <v>0</v>
      </c>
      <c r="G19" s="217">
        <f>C19*G18</f>
        <v>0</v>
      </c>
      <c r="H19" s="217">
        <f t="shared" si="1"/>
        <v>0</v>
      </c>
      <c r="I19" s="217">
        <f>C19*I18</f>
        <v>0</v>
      </c>
      <c r="J19" s="217">
        <f t="shared" si="1"/>
        <v>0</v>
      </c>
      <c r="K19" s="217">
        <f>C19*K18</f>
        <v>0</v>
      </c>
      <c r="L19" s="217">
        <f t="shared" si="1"/>
        <v>0</v>
      </c>
      <c r="M19" s="217">
        <f>C19*M18</f>
        <v>0</v>
      </c>
      <c r="N19" s="217">
        <f t="shared" si="1"/>
        <v>0</v>
      </c>
      <c r="O19" s="217">
        <f>C19*O18</f>
        <v>214.82641188394263</v>
      </c>
      <c r="P19" s="217">
        <f t="shared" si="1"/>
        <v>0</v>
      </c>
      <c r="Q19" s="217">
        <f>C19*Q18</f>
        <v>5281.3750211693859</v>
      </c>
      <c r="R19" s="217">
        <f t="shared" si="1"/>
        <v>0</v>
      </c>
      <c r="S19" s="217">
        <f>C19*S18</f>
        <v>12591.422079962396</v>
      </c>
      <c r="T19" s="217">
        <f t="shared" si="1"/>
        <v>0</v>
      </c>
      <c r="U19" s="217">
        <f>U18*C19</f>
        <v>12591.422079962396</v>
      </c>
      <c r="V19" s="217">
        <f t="shared" si="1"/>
        <v>0</v>
      </c>
      <c r="W19" s="217">
        <f>W18*C19</f>
        <v>0</v>
      </c>
      <c r="X19" s="217">
        <f t="shared" si="1"/>
        <v>0</v>
      </c>
      <c r="Y19" s="217">
        <f>Y18*C19</f>
        <v>0</v>
      </c>
    </row>
    <row r="20" spans="1:27" hidden="1" x14ac:dyDescent="0.25">
      <c r="A20" s="177"/>
      <c r="B20" s="178"/>
      <c r="C20" s="178"/>
      <c r="D20" s="178"/>
      <c r="E20" s="178"/>
      <c r="F20" s="178"/>
      <c r="G20" s="178"/>
      <c r="H20" s="178"/>
      <c r="I20" s="178"/>
      <c r="J20" s="178"/>
      <c r="K20" s="178"/>
      <c r="L20" s="178"/>
      <c r="M20" s="178"/>
      <c r="N20" s="178"/>
      <c r="O20" s="178"/>
      <c r="P20" s="178"/>
      <c r="Q20" s="178"/>
      <c r="R20" s="178"/>
      <c r="S20" s="178"/>
      <c r="T20" s="178"/>
      <c r="U20" s="178"/>
      <c r="V20" s="178"/>
      <c r="W20" s="177"/>
      <c r="X20" s="177"/>
      <c r="Y20" s="177"/>
    </row>
    <row r="21" spans="1:27" hidden="1" x14ac:dyDescent="0.25">
      <c r="A21" s="177"/>
      <c r="B21" s="178"/>
      <c r="C21" s="178"/>
      <c r="D21" s="178"/>
      <c r="E21" s="178"/>
      <c r="F21" s="178"/>
      <c r="G21" s="178"/>
      <c r="H21" s="178"/>
      <c r="I21" s="178"/>
      <c r="J21" s="178"/>
      <c r="K21" s="178"/>
      <c r="L21" s="178"/>
      <c r="M21" s="178"/>
      <c r="N21" s="178"/>
      <c r="O21" s="178"/>
      <c r="P21" s="178"/>
      <c r="Q21" s="178"/>
      <c r="R21" s="178"/>
      <c r="S21" s="178"/>
      <c r="T21" s="178"/>
      <c r="U21" s="178"/>
      <c r="V21" s="178"/>
      <c r="W21" s="177"/>
      <c r="X21" s="177"/>
      <c r="Y21" s="177"/>
    </row>
    <row r="22" spans="1:27" hidden="1" x14ac:dyDescent="0.25">
      <c r="A22" s="177"/>
      <c r="B22" s="178"/>
      <c r="C22" s="178"/>
      <c r="D22" s="178"/>
      <c r="E22" s="178"/>
      <c r="F22" s="178"/>
      <c r="G22" s="178"/>
      <c r="H22" s="178"/>
      <c r="I22" s="178"/>
      <c r="J22" s="178"/>
      <c r="K22" s="178"/>
      <c r="L22" s="178"/>
      <c r="M22" s="178"/>
      <c r="N22" s="178"/>
      <c r="O22" s="178"/>
      <c r="P22" s="178"/>
      <c r="Q22" s="178"/>
      <c r="R22" s="178"/>
      <c r="S22" s="178"/>
      <c r="T22" s="178"/>
      <c r="U22" s="178"/>
      <c r="V22" s="178"/>
      <c r="W22" s="177"/>
      <c r="X22" s="177"/>
      <c r="Y22" s="177"/>
    </row>
    <row r="23" spans="1:27" hidden="1" x14ac:dyDescent="0.25">
      <c r="A23" s="177"/>
      <c r="B23" s="178"/>
      <c r="C23" s="178"/>
      <c r="D23" s="178"/>
      <c r="E23" s="178"/>
      <c r="F23" s="178"/>
      <c r="G23" s="178"/>
      <c r="H23" s="178"/>
      <c r="I23" s="178"/>
      <c r="J23" s="178"/>
      <c r="K23" s="178"/>
      <c r="L23" s="178"/>
      <c r="M23" s="178"/>
      <c r="N23" s="178"/>
      <c r="O23" s="178"/>
      <c r="P23" s="178"/>
      <c r="Q23" s="178"/>
      <c r="R23" s="178"/>
      <c r="S23" s="178"/>
      <c r="T23" s="178"/>
      <c r="U23" s="178"/>
      <c r="V23" s="178"/>
      <c r="W23" s="177"/>
      <c r="X23" s="177"/>
      <c r="Y23" s="177"/>
    </row>
    <row r="24" spans="1:27" x14ac:dyDescent="0.25">
      <c r="A24" s="177"/>
      <c r="B24" s="178"/>
      <c r="C24" s="178"/>
      <c r="D24" s="178"/>
      <c r="E24" s="178"/>
      <c r="F24" s="178"/>
      <c r="G24" s="178"/>
      <c r="H24" s="178"/>
      <c r="I24" s="178"/>
      <c r="J24" s="178"/>
      <c r="K24" s="178"/>
      <c r="L24" s="178"/>
      <c r="M24" s="178"/>
      <c r="N24" s="178"/>
      <c r="O24" s="178"/>
      <c r="P24" s="178"/>
      <c r="Q24" s="178"/>
      <c r="R24" s="178"/>
      <c r="S24" s="178"/>
      <c r="T24" s="178"/>
      <c r="U24" s="178"/>
      <c r="V24" s="178"/>
      <c r="W24" s="177"/>
      <c r="X24" s="177"/>
      <c r="Y24" s="177"/>
    </row>
    <row r="28" spans="1:27" ht="29.25" customHeight="1" x14ac:dyDescent="0.25"/>
    <row r="30" spans="1:27" ht="15" hidden="1" customHeight="1" x14ac:dyDescent="0.25"/>
    <row r="31" spans="1:27" ht="15" hidden="1" customHeight="1" x14ac:dyDescent="0.25"/>
    <row r="32" spans="1:27" ht="15" hidden="1" customHeight="1" x14ac:dyDescent="0.25"/>
    <row r="33" ht="15" hidden="1" customHeight="1" x14ac:dyDescent="0.25"/>
    <row r="34" ht="15" hidden="1" customHeight="1" x14ac:dyDescent="0.25"/>
    <row r="35" ht="15" hidden="1" customHeight="1" x14ac:dyDescent="0.25"/>
    <row r="36" ht="15" hidden="1" customHeight="1" x14ac:dyDescent="0.25"/>
    <row r="37" ht="15" hidden="1" customHeight="1" x14ac:dyDescent="0.25"/>
  </sheetData>
  <mergeCells count="16">
    <mergeCell ref="R7:S7"/>
    <mergeCell ref="T7:U7"/>
    <mergeCell ref="V7:W7"/>
    <mergeCell ref="X7:Y7"/>
    <mergeCell ref="Z7:Z8"/>
    <mergeCell ref="AA7:AA8"/>
    <mergeCell ref="A3:V3"/>
    <mergeCell ref="A7:A8"/>
    <mergeCell ref="B7:C7"/>
    <mergeCell ref="D7:E7"/>
    <mergeCell ref="F7:G7"/>
    <mergeCell ref="H7:I7"/>
    <mergeCell ref="J7:K7"/>
    <mergeCell ref="L7:M7"/>
    <mergeCell ref="N7:O7"/>
    <mergeCell ref="P7:Q7"/>
  </mergeCells>
  <pageMargins left="0.7" right="0.7" top="0.75" bottom="0.75" header="0.3" footer="0.3"/>
  <pageSetup paperSize="9" scale="3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7" t="s">
        <v>3</v>
      </c>
      <c r="B4" s="37"/>
      <c r="C4" s="37"/>
      <c r="D4" s="37"/>
      <c r="E4" s="37"/>
      <c r="F4" s="37"/>
      <c r="G4" s="37"/>
      <c r="H4" s="37"/>
      <c r="I4" s="37"/>
      <c r="J4" s="37"/>
      <c r="K4" s="37"/>
      <c r="L4" s="37"/>
      <c r="M4" s="37"/>
      <c r="N4" s="37"/>
      <c r="O4" s="37"/>
      <c r="P4" s="37"/>
      <c r="Q4" s="37"/>
      <c r="R4" s="37"/>
      <c r="S4" s="37"/>
    </row>
    <row r="6" spans="1:19" s="1" customFormat="1" ht="18.75" x14ac:dyDescent="0.3">
      <c r="A6" s="38" t="s">
        <v>4</v>
      </c>
      <c r="B6" s="38"/>
      <c r="C6" s="38"/>
      <c r="D6" s="38"/>
      <c r="E6" s="38"/>
      <c r="F6" s="38"/>
      <c r="G6" s="38"/>
      <c r="H6" s="38"/>
      <c r="I6" s="38"/>
      <c r="J6" s="38"/>
      <c r="K6" s="38"/>
      <c r="L6" s="38"/>
      <c r="M6" s="38"/>
      <c r="N6" s="38"/>
      <c r="O6" s="38"/>
      <c r="P6" s="38"/>
      <c r="Q6" s="38"/>
      <c r="R6" s="38"/>
      <c r="S6" s="38"/>
    </row>
    <row r="8" spans="1:19" s="1" customFormat="1" x14ac:dyDescent="0.25">
      <c r="A8" s="37" t="s">
        <v>5</v>
      </c>
      <c r="B8" s="37"/>
      <c r="C8" s="37"/>
      <c r="D8" s="37"/>
      <c r="E8" s="37"/>
      <c r="F8" s="37"/>
      <c r="G8" s="37"/>
      <c r="H8" s="37"/>
      <c r="I8" s="37"/>
      <c r="J8" s="37"/>
      <c r="K8" s="37"/>
      <c r="L8" s="37"/>
      <c r="M8" s="37"/>
      <c r="N8" s="37"/>
      <c r="O8" s="37"/>
      <c r="P8" s="37"/>
      <c r="Q8" s="37"/>
      <c r="R8" s="37"/>
      <c r="S8" s="37"/>
    </row>
    <row r="9" spans="1:19" s="1" customFormat="1" x14ac:dyDescent="0.25">
      <c r="A9" s="39" t="s">
        <v>6</v>
      </c>
      <c r="B9" s="39"/>
      <c r="C9" s="39"/>
      <c r="D9" s="39"/>
      <c r="E9" s="39"/>
      <c r="F9" s="39"/>
      <c r="G9" s="39"/>
      <c r="H9" s="39"/>
      <c r="I9" s="39"/>
      <c r="J9" s="39"/>
      <c r="K9" s="39"/>
      <c r="L9" s="39"/>
      <c r="M9" s="39"/>
      <c r="N9" s="39"/>
      <c r="O9" s="39"/>
      <c r="P9" s="39"/>
      <c r="Q9" s="39"/>
      <c r="R9" s="39"/>
      <c r="S9" s="39"/>
    </row>
    <row r="11" spans="1:19" s="1" customFormat="1" x14ac:dyDescent="0.25">
      <c r="A11" s="37" t="s">
        <v>7</v>
      </c>
      <c r="B11" s="37"/>
      <c r="C11" s="37"/>
      <c r="D11" s="37"/>
      <c r="E11" s="37"/>
      <c r="F11" s="37"/>
      <c r="G11" s="37"/>
      <c r="H11" s="37"/>
      <c r="I11" s="37"/>
      <c r="J11" s="37"/>
      <c r="K11" s="37"/>
      <c r="L11" s="37"/>
      <c r="M11" s="37"/>
      <c r="N11" s="37"/>
      <c r="O11" s="37"/>
      <c r="P11" s="37"/>
      <c r="Q11" s="37"/>
      <c r="R11" s="37"/>
      <c r="S11" s="37"/>
    </row>
    <row r="12" spans="1:19" s="1" customFormat="1" x14ac:dyDescent="0.25">
      <c r="A12" s="39" t="s">
        <v>8</v>
      </c>
      <c r="B12" s="39"/>
      <c r="C12" s="39"/>
      <c r="D12" s="39"/>
      <c r="E12" s="39"/>
      <c r="F12" s="39"/>
      <c r="G12" s="39"/>
      <c r="H12" s="39"/>
      <c r="I12" s="39"/>
      <c r="J12" s="39"/>
      <c r="K12" s="39"/>
      <c r="L12" s="39"/>
      <c r="M12" s="39"/>
      <c r="N12" s="39"/>
      <c r="O12" s="39"/>
      <c r="P12" s="39"/>
      <c r="Q12" s="39"/>
      <c r="R12" s="39"/>
      <c r="S12" s="39"/>
    </row>
    <row r="14" spans="1:19" s="1" customFormat="1" x14ac:dyDescent="0.25">
      <c r="A14" s="40" t="s">
        <v>9</v>
      </c>
      <c r="B14" s="40"/>
      <c r="C14" s="40"/>
      <c r="D14" s="40"/>
      <c r="E14" s="40"/>
      <c r="F14" s="40"/>
      <c r="G14" s="40"/>
      <c r="H14" s="40"/>
      <c r="I14" s="40"/>
      <c r="J14" s="40"/>
      <c r="K14" s="40"/>
      <c r="L14" s="40"/>
      <c r="M14" s="40"/>
      <c r="N14" s="40"/>
      <c r="O14" s="40"/>
      <c r="P14" s="40"/>
      <c r="Q14" s="40"/>
      <c r="R14" s="40"/>
      <c r="S14" s="40"/>
    </row>
    <row r="15" spans="1:19" s="1" customFormat="1" x14ac:dyDescent="0.25">
      <c r="A15" s="39" t="s">
        <v>10</v>
      </c>
      <c r="B15" s="39"/>
      <c r="C15" s="39"/>
      <c r="D15" s="39"/>
      <c r="E15" s="39"/>
      <c r="F15" s="39"/>
      <c r="G15" s="39"/>
      <c r="H15" s="39"/>
      <c r="I15" s="39"/>
      <c r="J15" s="39"/>
      <c r="K15" s="39"/>
      <c r="L15" s="39"/>
      <c r="M15" s="39"/>
      <c r="N15" s="39"/>
      <c r="O15" s="39"/>
      <c r="P15" s="39"/>
      <c r="Q15" s="39"/>
      <c r="R15" s="39"/>
      <c r="S15" s="39"/>
    </row>
    <row r="17" spans="1:19" ht="18.75" x14ac:dyDescent="0.3">
      <c r="A17" s="44" t="s">
        <v>77</v>
      </c>
      <c r="B17" s="44"/>
      <c r="C17" s="44"/>
      <c r="D17" s="44"/>
      <c r="E17" s="44"/>
      <c r="F17" s="44"/>
      <c r="G17" s="44"/>
      <c r="H17" s="44"/>
      <c r="I17" s="44"/>
      <c r="J17" s="44"/>
      <c r="K17" s="44"/>
      <c r="L17" s="44"/>
      <c r="M17" s="44"/>
      <c r="N17" s="44"/>
      <c r="O17" s="44"/>
      <c r="P17" s="44"/>
      <c r="Q17" s="44"/>
      <c r="R17" s="44"/>
      <c r="S17" s="44"/>
    </row>
    <row r="19" spans="1:19" s="1" customFormat="1" x14ac:dyDescent="0.25">
      <c r="A19" s="42" t="s">
        <v>12</v>
      </c>
      <c r="B19" s="42" t="s">
        <v>78</v>
      </c>
      <c r="C19" s="42" t="s">
        <v>79</v>
      </c>
      <c r="D19" s="42" t="s">
        <v>80</v>
      </c>
      <c r="E19" s="42" t="s">
        <v>81</v>
      </c>
      <c r="F19" s="42" t="s">
        <v>82</v>
      </c>
      <c r="G19" s="42" t="s">
        <v>83</v>
      </c>
      <c r="H19" s="42" t="s">
        <v>84</v>
      </c>
      <c r="I19" s="42" t="s">
        <v>85</v>
      </c>
      <c r="J19" s="42" t="s">
        <v>86</v>
      </c>
      <c r="K19" s="42" t="s">
        <v>87</v>
      </c>
      <c r="L19" s="42" t="s">
        <v>88</v>
      </c>
      <c r="M19" s="42" t="s">
        <v>89</v>
      </c>
      <c r="N19" s="42" t="s">
        <v>90</v>
      </c>
      <c r="O19" s="42" t="s">
        <v>91</v>
      </c>
      <c r="P19" s="42" t="s">
        <v>92</v>
      </c>
      <c r="Q19" s="45" t="s">
        <v>93</v>
      </c>
      <c r="R19" s="45"/>
      <c r="S19" s="42" t="s">
        <v>94</v>
      </c>
    </row>
    <row r="20" spans="1:19" s="1" customFormat="1" ht="141.75" x14ac:dyDescent="0.25">
      <c r="A20" s="43"/>
      <c r="B20" s="43"/>
      <c r="C20" s="43"/>
      <c r="D20" s="43"/>
      <c r="E20" s="43"/>
      <c r="F20" s="43"/>
      <c r="G20" s="43"/>
      <c r="H20" s="43"/>
      <c r="I20" s="43"/>
      <c r="J20" s="43"/>
      <c r="K20" s="43"/>
      <c r="L20" s="43"/>
      <c r="M20" s="43"/>
      <c r="N20" s="43"/>
      <c r="O20" s="43"/>
      <c r="P20" s="43"/>
      <c r="Q20" s="6" t="s">
        <v>95</v>
      </c>
      <c r="R20" s="6" t="s">
        <v>96</v>
      </c>
      <c r="S20" s="43"/>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7" t="s">
        <v>3</v>
      </c>
      <c r="B6" s="37"/>
      <c r="C6" s="37"/>
      <c r="D6" s="37"/>
      <c r="E6" s="37"/>
      <c r="F6" s="37"/>
      <c r="G6" s="37"/>
      <c r="H6" s="37"/>
      <c r="I6" s="37"/>
      <c r="J6" s="37"/>
      <c r="K6" s="37"/>
      <c r="L6" s="37"/>
      <c r="M6" s="37"/>
      <c r="N6" s="37"/>
      <c r="O6" s="37"/>
      <c r="P6" s="37"/>
      <c r="Q6" s="37"/>
      <c r="R6" s="37"/>
      <c r="S6" s="37"/>
      <c r="T6" s="37"/>
    </row>
    <row r="7" spans="1:20" ht="11.1" customHeight="1" x14ac:dyDescent="0.25"/>
    <row r="8" spans="1:20" s="1" customFormat="1" ht="18.95" customHeight="1" x14ac:dyDescent="0.25">
      <c r="A8" s="46" t="s">
        <v>4</v>
      </c>
      <c r="B8" s="46"/>
      <c r="C8" s="46"/>
      <c r="D8" s="46"/>
      <c r="E8" s="46"/>
      <c r="F8" s="46"/>
      <c r="G8" s="46"/>
      <c r="H8" s="46"/>
      <c r="I8" s="46"/>
      <c r="J8" s="46"/>
      <c r="K8" s="46"/>
      <c r="L8" s="46"/>
      <c r="M8" s="46"/>
      <c r="N8" s="46"/>
      <c r="O8" s="46"/>
      <c r="P8" s="46"/>
      <c r="Q8" s="46"/>
      <c r="R8" s="46"/>
      <c r="S8" s="46"/>
      <c r="T8" s="46"/>
    </row>
    <row r="9" spans="1:20" ht="11.1" customHeight="1" x14ac:dyDescent="0.25"/>
    <row r="10" spans="1:20" s="1" customFormat="1" ht="15.95" customHeight="1" x14ac:dyDescent="0.25">
      <c r="A10" s="37" t="s">
        <v>5</v>
      </c>
      <c r="B10" s="37"/>
      <c r="C10" s="37"/>
      <c r="D10" s="37"/>
      <c r="E10" s="37"/>
      <c r="F10" s="37"/>
      <c r="G10" s="37"/>
      <c r="H10" s="37"/>
      <c r="I10" s="37"/>
      <c r="J10" s="37"/>
      <c r="K10" s="37"/>
      <c r="L10" s="37"/>
      <c r="M10" s="37"/>
      <c r="N10" s="37"/>
      <c r="O10" s="37"/>
      <c r="P10" s="37"/>
      <c r="Q10" s="37"/>
      <c r="R10" s="37"/>
      <c r="S10" s="37"/>
      <c r="T10" s="37"/>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5"/>
    <row r="13" spans="1:20" s="1" customFormat="1" ht="15.95" customHeight="1" x14ac:dyDescent="0.25">
      <c r="A13" s="37" t="s">
        <v>7</v>
      </c>
      <c r="B13" s="37"/>
      <c r="C13" s="37"/>
      <c r="D13" s="37"/>
      <c r="E13" s="37"/>
      <c r="F13" s="37"/>
      <c r="G13" s="37"/>
      <c r="H13" s="37"/>
      <c r="I13" s="37"/>
      <c r="J13" s="37"/>
      <c r="K13" s="37"/>
      <c r="L13" s="37"/>
      <c r="M13" s="37"/>
      <c r="N13" s="37"/>
      <c r="O13" s="37"/>
      <c r="P13" s="37"/>
      <c r="Q13" s="37"/>
      <c r="R13" s="37"/>
      <c r="S13" s="37"/>
      <c r="T13" s="37"/>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5"/>
    <row r="16" spans="1:20" s="1" customFormat="1" ht="15.95" customHeight="1" x14ac:dyDescent="0.25">
      <c r="A16" s="40" t="s">
        <v>9</v>
      </c>
      <c r="B16" s="40"/>
      <c r="C16" s="40"/>
      <c r="D16" s="40"/>
      <c r="E16" s="40"/>
      <c r="F16" s="40"/>
      <c r="G16" s="40"/>
      <c r="H16" s="40"/>
      <c r="I16" s="40"/>
      <c r="J16" s="40"/>
      <c r="K16" s="40"/>
      <c r="L16" s="40"/>
      <c r="M16" s="40"/>
      <c r="N16" s="40"/>
      <c r="O16" s="40"/>
      <c r="P16" s="40"/>
      <c r="Q16" s="40"/>
      <c r="R16" s="40"/>
      <c r="S16" s="40"/>
      <c r="T16" s="40"/>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5"/>
    <row r="19" spans="1:20" s="10" customFormat="1" ht="18.95" customHeight="1" x14ac:dyDescent="0.3">
      <c r="A19" s="41" t="s">
        <v>97</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2" t="s">
        <v>12</v>
      </c>
      <c r="B21" s="42" t="s">
        <v>98</v>
      </c>
      <c r="C21" s="42"/>
      <c r="D21" s="42" t="s">
        <v>99</v>
      </c>
      <c r="E21" s="42" t="s">
        <v>100</v>
      </c>
      <c r="F21" s="42"/>
      <c r="G21" s="42" t="s">
        <v>101</v>
      </c>
      <c r="H21" s="42"/>
      <c r="I21" s="42" t="s">
        <v>102</v>
      </c>
      <c r="J21" s="42"/>
      <c r="K21" s="42" t="s">
        <v>103</v>
      </c>
      <c r="L21" s="42" t="s">
        <v>104</v>
      </c>
      <c r="M21" s="42"/>
      <c r="N21" s="42" t="s">
        <v>105</v>
      </c>
      <c r="O21" s="42"/>
      <c r="P21" s="42" t="s">
        <v>106</v>
      </c>
      <c r="Q21" s="45" t="s">
        <v>107</v>
      </c>
      <c r="R21" s="45"/>
      <c r="S21" s="45" t="s">
        <v>108</v>
      </c>
      <c r="T21" s="45"/>
    </row>
    <row r="22" spans="1:20" s="1" customFormat="1" ht="95.1" customHeight="1" x14ac:dyDescent="0.25">
      <c r="A22" s="47"/>
      <c r="B22" s="48"/>
      <c r="C22" s="49"/>
      <c r="D22" s="47"/>
      <c r="E22" s="48"/>
      <c r="F22" s="49"/>
      <c r="G22" s="48"/>
      <c r="H22" s="49"/>
      <c r="I22" s="48"/>
      <c r="J22" s="49"/>
      <c r="K22" s="43"/>
      <c r="L22" s="48"/>
      <c r="M22" s="49"/>
      <c r="N22" s="48"/>
      <c r="O22" s="49"/>
      <c r="P22" s="43"/>
      <c r="Q22" s="6" t="s">
        <v>109</v>
      </c>
      <c r="R22" s="6" t="s">
        <v>110</v>
      </c>
      <c r="S22" s="6" t="s">
        <v>111</v>
      </c>
      <c r="T22" s="6" t="s">
        <v>112</v>
      </c>
    </row>
    <row r="23" spans="1:20" s="1" customFormat="1" ht="15.95" customHeight="1" x14ac:dyDescent="0.25">
      <c r="A23" s="43"/>
      <c r="B23" s="6" t="s">
        <v>113</v>
      </c>
      <c r="C23" s="6" t="s">
        <v>114</v>
      </c>
      <c r="D23" s="43"/>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row>
    <row r="7" spans="1:27" s="1" customFormat="1" ht="18.75" x14ac:dyDescent="0.3">
      <c r="E7" s="38" t="s">
        <v>4</v>
      </c>
      <c r="F7" s="38"/>
      <c r="G7" s="38"/>
      <c r="H7" s="38"/>
      <c r="I7" s="38"/>
      <c r="J7" s="38"/>
      <c r="K7" s="38"/>
      <c r="L7" s="38"/>
      <c r="M7" s="38"/>
      <c r="N7" s="38"/>
      <c r="O7" s="38"/>
      <c r="P7" s="38"/>
      <c r="Q7" s="38"/>
      <c r="R7" s="38"/>
      <c r="S7" s="38"/>
      <c r="T7" s="38"/>
      <c r="U7" s="38"/>
      <c r="V7" s="38"/>
      <c r="W7" s="38"/>
      <c r="X7" s="38"/>
      <c r="Y7" s="38"/>
    </row>
    <row r="9" spans="1:27" s="1" customFormat="1" ht="15.75" x14ac:dyDescent="0.25">
      <c r="E9" s="37" t="s">
        <v>5</v>
      </c>
      <c r="F9" s="37"/>
      <c r="G9" s="37"/>
      <c r="H9" s="37"/>
      <c r="I9" s="37"/>
      <c r="J9" s="37"/>
      <c r="K9" s="37"/>
      <c r="L9" s="37"/>
      <c r="M9" s="37"/>
      <c r="N9" s="37"/>
      <c r="O9" s="37"/>
      <c r="P9" s="37"/>
      <c r="Q9" s="37"/>
      <c r="R9" s="37"/>
      <c r="S9" s="37"/>
      <c r="T9" s="37"/>
      <c r="U9" s="37"/>
      <c r="V9" s="37"/>
      <c r="W9" s="37"/>
      <c r="X9" s="37"/>
      <c r="Y9" s="37"/>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37" t="s">
        <v>7</v>
      </c>
      <c r="F12" s="37"/>
      <c r="G12" s="37"/>
      <c r="H12" s="37"/>
      <c r="I12" s="37"/>
      <c r="J12" s="37"/>
      <c r="K12" s="37"/>
      <c r="L12" s="37"/>
      <c r="M12" s="37"/>
      <c r="N12" s="37"/>
      <c r="O12" s="37"/>
      <c r="P12" s="37"/>
      <c r="Q12" s="37"/>
      <c r="R12" s="37"/>
      <c r="S12" s="37"/>
      <c r="T12" s="37"/>
      <c r="U12" s="37"/>
      <c r="V12" s="37"/>
      <c r="W12" s="37"/>
      <c r="X12" s="37"/>
      <c r="Y12" s="37"/>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x14ac:dyDescent="0.25">
      <c r="E15" s="40" t="s">
        <v>9</v>
      </c>
      <c r="F15" s="40"/>
      <c r="G15" s="40"/>
      <c r="H15" s="40"/>
      <c r="I15" s="40"/>
      <c r="J15" s="40"/>
      <c r="K15" s="40"/>
      <c r="L15" s="40"/>
      <c r="M15" s="40"/>
      <c r="N15" s="40"/>
      <c r="O15" s="40"/>
      <c r="P15" s="40"/>
      <c r="Q15" s="40"/>
      <c r="R15" s="40"/>
      <c r="S15" s="40"/>
      <c r="T15" s="40"/>
      <c r="U15" s="40"/>
      <c r="V15" s="40"/>
      <c r="W15" s="40"/>
      <c r="X15" s="40"/>
      <c r="Y15" s="40"/>
    </row>
    <row r="16" spans="1:27" s="1" customFormat="1" ht="15.75" x14ac:dyDescent="0.25">
      <c r="E16" s="39" t="s">
        <v>10</v>
      </c>
      <c r="F16" s="39"/>
      <c r="G16" s="39"/>
      <c r="H16" s="39"/>
      <c r="I16" s="39"/>
      <c r="J16" s="39"/>
      <c r="K16" s="39"/>
      <c r="L16" s="39"/>
      <c r="M16" s="39"/>
      <c r="N16" s="39"/>
      <c r="O16" s="39"/>
      <c r="P16" s="39"/>
      <c r="Q16" s="39"/>
      <c r="R16" s="39"/>
      <c r="S16" s="39"/>
      <c r="T16" s="39"/>
      <c r="U16" s="39"/>
      <c r="V16" s="39"/>
      <c r="W16" s="39"/>
      <c r="X16" s="39"/>
      <c r="Y16" s="39"/>
    </row>
    <row r="19" spans="1:27" s="10" customFormat="1" ht="18.75" x14ac:dyDescent="0.3">
      <c r="A19" s="41" t="s">
        <v>127</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15.75" x14ac:dyDescent="0.25">
      <c r="A21" s="42" t="s">
        <v>12</v>
      </c>
      <c r="B21" s="42" t="s">
        <v>128</v>
      </c>
      <c r="C21" s="42"/>
      <c r="D21" s="42" t="s">
        <v>129</v>
      </c>
      <c r="E21" s="42"/>
      <c r="F21" s="45" t="s">
        <v>87</v>
      </c>
      <c r="G21" s="45"/>
      <c r="H21" s="45"/>
      <c r="I21" s="45"/>
      <c r="J21" s="42" t="s">
        <v>130</v>
      </c>
      <c r="K21" s="42" t="s">
        <v>131</v>
      </c>
      <c r="L21" s="42"/>
      <c r="M21" s="42" t="s">
        <v>132</v>
      </c>
      <c r="N21" s="42"/>
      <c r="O21" s="42" t="s">
        <v>133</v>
      </c>
      <c r="P21" s="42"/>
      <c r="Q21" s="42" t="s">
        <v>134</v>
      </c>
      <c r="R21" s="42"/>
      <c r="S21" s="42" t="s">
        <v>135</v>
      </c>
      <c r="T21" s="42" t="s">
        <v>136</v>
      </c>
      <c r="U21" s="42" t="s">
        <v>137</v>
      </c>
      <c r="V21" s="42" t="s">
        <v>138</v>
      </c>
      <c r="W21" s="42"/>
      <c r="X21" s="45" t="s">
        <v>107</v>
      </c>
      <c r="Y21" s="45"/>
      <c r="Z21" s="45" t="s">
        <v>108</v>
      </c>
      <c r="AA21" s="45"/>
    </row>
    <row r="22" spans="1:27" s="1" customFormat="1" ht="110.25" x14ac:dyDescent="0.25">
      <c r="A22" s="47"/>
      <c r="B22" s="48"/>
      <c r="C22" s="49"/>
      <c r="D22" s="48"/>
      <c r="E22" s="49"/>
      <c r="F22" s="45" t="s">
        <v>139</v>
      </c>
      <c r="G22" s="45"/>
      <c r="H22" s="45" t="s">
        <v>140</v>
      </c>
      <c r="I22" s="45"/>
      <c r="J22" s="43"/>
      <c r="K22" s="48"/>
      <c r="L22" s="49"/>
      <c r="M22" s="48"/>
      <c r="N22" s="49"/>
      <c r="O22" s="48"/>
      <c r="P22" s="49"/>
      <c r="Q22" s="48"/>
      <c r="R22" s="49"/>
      <c r="S22" s="43"/>
      <c r="T22" s="43"/>
      <c r="U22" s="43"/>
      <c r="V22" s="48"/>
      <c r="W22" s="49"/>
      <c r="X22" s="6" t="s">
        <v>109</v>
      </c>
      <c r="Y22" s="6" t="s">
        <v>110</v>
      </c>
      <c r="Z22" s="6" t="s">
        <v>111</v>
      </c>
      <c r="AA22" s="6" t="s">
        <v>112</v>
      </c>
    </row>
    <row r="23" spans="1:27" s="1" customFormat="1" ht="15.75" x14ac:dyDescent="0.25">
      <c r="A23" s="43"/>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37" t="s">
        <v>3</v>
      </c>
      <c r="B5" s="37"/>
      <c r="C5" s="37"/>
    </row>
    <row r="7" spans="1:3" ht="18.75" x14ac:dyDescent="0.3">
      <c r="A7" s="38" t="s">
        <v>4</v>
      </c>
      <c r="B7" s="38"/>
      <c r="C7" s="38"/>
    </row>
    <row r="9" spans="1:3" x14ac:dyDescent="0.25">
      <c r="A9" s="37" t="s">
        <v>5</v>
      </c>
      <c r="B9" s="37"/>
      <c r="C9" s="37"/>
    </row>
    <row r="10" spans="1:3" x14ac:dyDescent="0.25">
      <c r="A10" s="39" t="s">
        <v>6</v>
      </c>
      <c r="B10" s="39"/>
      <c r="C10" s="39"/>
    </row>
    <row r="12" spans="1:3" x14ac:dyDescent="0.25">
      <c r="A12" s="37" t="s">
        <v>7</v>
      </c>
      <c r="B12" s="37"/>
      <c r="C12" s="37"/>
    </row>
    <row r="13" spans="1:3" x14ac:dyDescent="0.25">
      <c r="A13" s="39" t="s">
        <v>8</v>
      </c>
      <c r="B13" s="39"/>
      <c r="C13" s="39"/>
    </row>
    <row r="15" spans="1:3" x14ac:dyDescent="0.25">
      <c r="A15" s="40" t="s">
        <v>9</v>
      </c>
      <c r="B15" s="40"/>
      <c r="C15" s="40"/>
    </row>
    <row r="16" spans="1:3" x14ac:dyDescent="0.25">
      <c r="A16" s="39" t="s">
        <v>10</v>
      </c>
      <c r="B16" s="39"/>
      <c r="C16" s="39"/>
    </row>
    <row r="18" spans="1:3" ht="18.75" x14ac:dyDescent="0.3">
      <c r="A18" s="44" t="s">
        <v>145</v>
      </c>
      <c r="B18" s="44"/>
      <c r="C18" s="44"/>
    </row>
    <row r="20" spans="1:3" x14ac:dyDescent="0.25">
      <c r="A20" s="14" t="s">
        <v>12</v>
      </c>
      <c r="B20" s="3" t="s">
        <v>13</v>
      </c>
      <c r="C20" s="3" t="s">
        <v>14</v>
      </c>
    </row>
    <row r="21" spans="1:3" x14ac:dyDescent="0.25">
      <c r="A21" s="3" t="s">
        <v>15</v>
      </c>
      <c r="B21" s="3" t="s">
        <v>16</v>
      </c>
      <c r="C21" s="3" t="s">
        <v>17</v>
      </c>
    </row>
    <row r="22" spans="1:3" ht="189" x14ac:dyDescent="0.25">
      <c r="A22" s="4" t="s">
        <v>15</v>
      </c>
      <c r="B22" s="4" t="s">
        <v>146</v>
      </c>
      <c r="C22" s="6" t="s">
        <v>147</v>
      </c>
    </row>
    <row r="23" spans="1:3" ht="78.75" x14ac:dyDescent="0.25">
      <c r="A23" s="4" t="s">
        <v>16</v>
      </c>
      <c r="B23" s="4" t="s">
        <v>148</v>
      </c>
      <c r="C23" s="6" t="s">
        <v>149</v>
      </c>
    </row>
    <row r="24" spans="1:3" ht="78.75"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110.25" x14ac:dyDescent="0.25">
      <c r="A27" s="4" t="s">
        <v>30</v>
      </c>
      <c r="B27" s="4" t="s">
        <v>156</v>
      </c>
      <c r="C27" s="6" t="s">
        <v>157</v>
      </c>
    </row>
    <row r="28" spans="1:3" x14ac:dyDescent="0.25">
      <c r="A28" s="4" t="s">
        <v>33</v>
      </c>
      <c r="B28" s="4" t="s">
        <v>158</v>
      </c>
      <c r="C28" s="6" t="s">
        <v>159</v>
      </c>
    </row>
    <row r="29" spans="1:3" x14ac:dyDescent="0.25">
      <c r="A29" s="4" t="s">
        <v>35</v>
      </c>
      <c r="B29" s="4" t="s">
        <v>160</v>
      </c>
      <c r="C29" s="6" t="s">
        <v>161</v>
      </c>
    </row>
    <row r="30" spans="1:3" x14ac:dyDescent="0.25">
      <c r="A30" s="4" t="s">
        <v>37</v>
      </c>
      <c r="B30" s="4" t="s">
        <v>162</v>
      </c>
      <c r="C30" s="6"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37" t="s">
        <v>3</v>
      </c>
      <c r="B4" s="37"/>
      <c r="C4" s="37"/>
      <c r="D4" s="37"/>
      <c r="E4" s="37"/>
      <c r="F4" s="37"/>
      <c r="G4" s="37"/>
      <c r="H4" s="37"/>
      <c r="I4" s="37"/>
      <c r="J4" s="37"/>
      <c r="K4" s="37"/>
      <c r="L4" s="37"/>
      <c r="M4" s="37"/>
      <c r="N4" s="37"/>
      <c r="O4" s="37"/>
      <c r="P4" s="37"/>
      <c r="Q4" s="37"/>
      <c r="R4" s="37"/>
      <c r="S4" s="37"/>
      <c r="T4" s="37"/>
      <c r="U4" s="37"/>
      <c r="V4" s="37"/>
      <c r="W4" s="37"/>
      <c r="X4" s="37"/>
      <c r="Y4" s="37"/>
      <c r="Z4" s="37"/>
    </row>
    <row r="6" spans="1:26" ht="18.75" x14ac:dyDescent="0.3">
      <c r="A6" s="38" t="s">
        <v>4</v>
      </c>
      <c r="B6" s="38"/>
      <c r="C6" s="38"/>
      <c r="D6" s="38"/>
      <c r="E6" s="38"/>
      <c r="F6" s="38"/>
      <c r="G6" s="38"/>
      <c r="H6" s="38"/>
      <c r="I6" s="38"/>
      <c r="J6" s="38"/>
      <c r="K6" s="38"/>
      <c r="L6" s="38"/>
      <c r="M6" s="38"/>
      <c r="N6" s="38"/>
      <c r="O6" s="38"/>
      <c r="P6" s="38"/>
      <c r="Q6" s="38"/>
      <c r="R6" s="38"/>
      <c r="S6" s="38"/>
      <c r="T6" s="38"/>
      <c r="U6" s="38"/>
      <c r="V6" s="38"/>
      <c r="W6" s="38"/>
      <c r="X6" s="38"/>
      <c r="Y6" s="38"/>
      <c r="Z6" s="38"/>
    </row>
    <row r="8" spans="1:26" ht="15.75" x14ac:dyDescent="0.25">
      <c r="A8" s="37" t="s">
        <v>5</v>
      </c>
      <c r="B8" s="37"/>
      <c r="C8" s="37"/>
      <c r="D8" s="37"/>
      <c r="E8" s="37"/>
      <c r="F8" s="37"/>
      <c r="G8" s="37"/>
      <c r="H8" s="37"/>
      <c r="I8" s="37"/>
      <c r="J8" s="37"/>
      <c r="K8" s="37"/>
      <c r="L8" s="37"/>
      <c r="M8" s="37"/>
      <c r="N8" s="37"/>
      <c r="O8" s="37"/>
      <c r="P8" s="37"/>
      <c r="Q8" s="37"/>
      <c r="R8" s="37"/>
      <c r="S8" s="37"/>
      <c r="T8" s="37"/>
      <c r="U8" s="37"/>
      <c r="V8" s="37"/>
      <c r="W8" s="37"/>
      <c r="X8" s="37"/>
      <c r="Y8" s="37"/>
      <c r="Z8" s="37"/>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37" t="s">
        <v>7</v>
      </c>
      <c r="B11" s="37"/>
      <c r="C11" s="37"/>
      <c r="D11" s="37"/>
      <c r="E11" s="37"/>
      <c r="F11" s="37"/>
      <c r="G11" s="37"/>
      <c r="H11" s="37"/>
      <c r="I11" s="37"/>
      <c r="J11" s="37"/>
      <c r="K11" s="37"/>
      <c r="L11" s="37"/>
      <c r="M11" s="37"/>
      <c r="N11" s="37"/>
      <c r="O11" s="37"/>
      <c r="P11" s="37"/>
      <c r="Q11" s="37"/>
      <c r="R11" s="37"/>
      <c r="S11" s="37"/>
      <c r="T11" s="37"/>
      <c r="U11" s="37"/>
      <c r="V11" s="37"/>
      <c r="W11" s="37"/>
      <c r="X11" s="37"/>
      <c r="Y11" s="37"/>
      <c r="Z11" s="37"/>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40" t="s">
        <v>9</v>
      </c>
      <c r="B14" s="40"/>
      <c r="C14" s="40"/>
      <c r="D14" s="40"/>
      <c r="E14" s="40"/>
      <c r="F14" s="40"/>
      <c r="G14" s="40"/>
      <c r="H14" s="40"/>
      <c r="I14" s="40"/>
      <c r="J14" s="40"/>
      <c r="K14" s="40"/>
      <c r="L14" s="40"/>
      <c r="M14" s="40"/>
      <c r="N14" s="40"/>
      <c r="O14" s="40"/>
      <c r="P14" s="40"/>
      <c r="Q14" s="40"/>
      <c r="R14" s="40"/>
      <c r="S14" s="40"/>
      <c r="T14" s="40"/>
      <c r="U14" s="40"/>
      <c r="V14" s="40"/>
      <c r="W14" s="40"/>
      <c r="X14" s="40"/>
      <c r="Y14" s="40"/>
      <c r="Z14" s="40"/>
    </row>
    <row r="15" spans="1:26" ht="15.75"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0" t="s">
        <v>164</v>
      </c>
      <c r="B22" s="50"/>
      <c r="C22" s="50"/>
      <c r="D22" s="50"/>
      <c r="E22" s="50"/>
      <c r="F22" s="50"/>
      <c r="G22" s="50"/>
      <c r="H22" s="50"/>
      <c r="I22" s="50"/>
      <c r="J22" s="50"/>
      <c r="K22" s="50"/>
      <c r="L22" s="50"/>
      <c r="M22" s="50"/>
      <c r="N22" s="50"/>
      <c r="O22" s="50"/>
      <c r="P22" s="50"/>
      <c r="Q22" s="50"/>
      <c r="R22" s="50"/>
      <c r="S22" s="50"/>
      <c r="T22" s="50"/>
      <c r="U22" s="50"/>
      <c r="V22" s="50"/>
      <c r="W22" s="50"/>
      <c r="X22" s="50"/>
      <c r="Y22" s="50"/>
      <c r="Z22" s="50"/>
    </row>
    <row r="23" spans="1:26" s="16" customFormat="1" ht="15.75" x14ac:dyDescent="0.25">
      <c r="A23" s="51" t="s">
        <v>165</v>
      </c>
      <c r="B23" s="51"/>
      <c r="C23" s="51"/>
      <c r="D23" s="51"/>
      <c r="E23" s="51"/>
      <c r="F23" s="51"/>
      <c r="G23" s="51"/>
      <c r="H23" s="51"/>
      <c r="I23" s="51"/>
      <c r="J23" s="51"/>
      <c r="K23" s="51"/>
      <c r="L23" s="51"/>
      <c r="M23" s="52" t="s">
        <v>166</v>
      </c>
      <c r="N23" s="52"/>
      <c r="O23" s="52"/>
      <c r="P23" s="52"/>
      <c r="Q23" s="52"/>
      <c r="R23" s="52"/>
      <c r="S23" s="52"/>
      <c r="T23" s="52"/>
      <c r="U23" s="52"/>
      <c r="V23" s="52"/>
      <c r="W23" s="52"/>
      <c r="X23" s="52"/>
      <c r="Y23" s="52"/>
      <c r="Z23" s="52"/>
    </row>
    <row r="24" spans="1:26" s="16" customFormat="1" ht="220.5"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191</v>
      </c>
      <c r="O1" s="2" t="s">
        <v>0</v>
      </c>
    </row>
    <row r="2" spans="1:15" ht="15.75" x14ac:dyDescent="0.25">
      <c r="C2" s="1" t="s">
        <v>191</v>
      </c>
      <c r="O2" s="2" t="s">
        <v>1</v>
      </c>
    </row>
    <row r="3" spans="1:15" ht="15.75" x14ac:dyDescent="0.25">
      <c r="C3" s="1" t="s">
        <v>191</v>
      </c>
      <c r="O3" s="2" t="s">
        <v>2</v>
      </c>
    </row>
    <row r="4" spans="1:15" ht="15" x14ac:dyDescent="0.25"/>
    <row r="5" spans="1:15" ht="15.75" x14ac:dyDescent="0.25">
      <c r="A5" s="37" t="s">
        <v>3</v>
      </c>
      <c r="B5" s="37"/>
      <c r="C5" s="37"/>
      <c r="D5" s="37"/>
      <c r="E5" s="37"/>
      <c r="F5" s="37"/>
      <c r="G5" s="37"/>
      <c r="H5" s="37"/>
      <c r="I5" s="37"/>
      <c r="J5" s="37"/>
      <c r="K5" s="37"/>
      <c r="L5" s="37"/>
      <c r="M5" s="37"/>
      <c r="N5" s="37"/>
      <c r="O5" s="37"/>
    </row>
    <row r="6" spans="1:15" ht="15" x14ac:dyDescent="0.25"/>
    <row r="7" spans="1:15" ht="18.75" x14ac:dyDescent="0.3">
      <c r="A7" s="38" t="s">
        <v>4</v>
      </c>
      <c r="B7" s="38"/>
      <c r="C7" s="38"/>
      <c r="D7" s="38"/>
      <c r="E7" s="38"/>
      <c r="F7" s="38"/>
      <c r="G7" s="38"/>
      <c r="H7" s="38"/>
      <c r="I7" s="38"/>
      <c r="J7" s="38"/>
      <c r="K7" s="38"/>
      <c r="L7" s="38"/>
      <c r="M7" s="38"/>
      <c r="N7" s="38"/>
      <c r="O7" s="38"/>
    </row>
    <row r="8" spans="1:15" ht="15" x14ac:dyDescent="0.25"/>
    <row r="9" spans="1:15" ht="15.75" x14ac:dyDescent="0.25">
      <c r="A9" s="37" t="s">
        <v>5</v>
      </c>
      <c r="B9" s="37"/>
      <c r="C9" s="37"/>
      <c r="D9" s="37"/>
      <c r="E9" s="37"/>
      <c r="F9" s="37"/>
      <c r="G9" s="37"/>
      <c r="H9" s="37"/>
      <c r="I9" s="37"/>
      <c r="J9" s="37"/>
      <c r="K9" s="37"/>
      <c r="L9" s="37"/>
      <c r="M9" s="37"/>
      <c r="N9" s="37"/>
      <c r="O9" s="37"/>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37" t="s">
        <v>7</v>
      </c>
      <c r="B12" s="37"/>
      <c r="C12" s="37"/>
      <c r="D12" s="37"/>
      <c r="E12" s="37"/>
      <c r="F12" s="37"/>
      <c r="G12" s="37"/>
      <c r="H12" s="37"/>
      <c r="I12" s="37"/>
      <c r="J12" s="37"/>
      <c r="K12" s="37"/>
      <c r="L12" s="37"/>
      <c r="M12" s="37"/>
      <c r="N12" s="37"/>
      <c r="O12" s="37"/>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40" t="s">
        <v>9</v>
      </c>
      <c r="B15" s="40"/>
      <c r="C15" s="40"/>
      <c r="D15" s="40"/>
      <c r="E15" s="40"/>
      <c r="F15" s="40"/>
      <c r="G15" s="40"/>
      <c r="H15" s="40"/>
      <c r="I15" s="40"/>
      <c r="J15" s="40"/>
      <c r="K15" s="40"/>
      <c r="L15" s="40"/>
      <c r="M15" s="40"/>
      <c r="N15" s="40"/>
      <c r="O15" s="40"/>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4" t="s">
        <v>192</v>
      </c>
      <c r="B18" s="44"/>
      <c r="C18" s="44"/>
      <c r="D18" s="44"/>
      <c r="E18" s="44"/>
      <c r="F18" s="44"/>
      <c r="G18" s="44"/>
      <c r="H18" s="44"/>
      <c r="I18" s="44"/>
      <c r="J18" s="44"/>
      <c r="K18" s="44"/>
      <c r="L18" s="44"/>
      <c r="M18" s="44"/>
      <c r="N18" s="44"/>
      <c r="O18" s="44"/>
    </row>
    <row r="19" spans="1:15" ht="15.75" x14ac:dyDescent="0.25">
      <c r="A19" s="42" t="s">
        <v>12</v>
      </c>
      <c r="B19" s="42" t="s">
        <v>193</v>
      </c>
      <c r="C19" s="42" t="s">
        <v>194</v>
      </c>
      <c r="D19" s="42" t="s">
        <v>195</v>
      </c>
      <c r="E19" s="45" t="s">
        <v>196</v>
      </c>
      <c r="F19" s="45"/>
      <c r="G19" s="45"/>
      <c r="H19" s="45"/>
      <c r="I19" s="45"/>
      <c r="J19" s="45" t="s">
        <v>197</v>
      </c>
      <c r="K19" s="45"/>
      <c r="L19" s="45"/>
      <c r="M19" s="45"/>
      <c r="N19" s="45"/>
      <c r="O19" s="45"/>
    </row>
    <row r="20" spans="1:15" ht="15.75" x14ac:dyDescent="0.25">
      <c r="A20" s="43"/>
      <c r="B20" s="43"/>
      <c r="C20" s="43"/>
      <c r="D20" s="43"/>
      <c r="E20" s="3" t="s">
        <v>198</v>
      </c>
      <c r="F20" s="3" t="s">
        <v>199</v>
      </c>
      <c r="G20" s="3" t="s">
        <v>200</v>
      </c>
      <c r="H20" s="3" t="s">
        <v>201</v>
      </c>
      <c r="I20" s="3" t="s">
        <v>202</v>
      </c>
      <c r="J20" s="3" t="s">
        <v>203</v>
      </c>
      <c r="K20" s="3" t="s">
        <v>204</v>
      </c>
      <c r="L20" s="3" t="s">
        <v>159</v>
      </c>
      <c r="M20" s="3" t="s">
        <v>205</v>
      </c>
      <c r="N20" s="3" t="s">
        <v>206</v>
      </c>
      <c r="O20" s="3" t="s">
        <v>161</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2" width="9" style="9" customWidth="1"/>
    <col min="43" max="43" width="13.2851562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37" t="s">
        <v>3</v>
      </c>
      <c r="B5" s="37"/>
      <c r="C5" s="37"/>
      <c r="D5" s="37"/>
      <c r="E5" s="37"/>
      <c r="F5" s="37"/>
      <c r="G5" s="37"/>
      <c r="H5" s="37"/>
      <c r="I5" s="37"/>
      <c r="J5" s="37"/>
      <c r="K5" s="37"/>
      <c r="L5" s="37"/>
    </row>
    <row r="6" spans="1:12" ht="15.95" customHeight="1" x14ac:dyDescent="0.25"/>
    <row r="7" spans="1:12" ht="18.95" customHeight="1" x14ac:dyDescent="0.3">
      <c r="A7" s="38" t="s">
        <v>4</v>
      </c>
      <c r="B7" s="38"/>
      <c r="C7" s="38"/>
      <c r="D7" s="38"/>
      <c r="E7" s="38"/>
      <c r="F7" s="38"/>
      <c r="G7" s="38"/>
      <c r="H7" s="38"/>
      <c r="I7" s="38"/>
      <c r="J7" s="38"/>
      <c r="K7" s="38"/>
      <c r="L7" s="38"/>
    </row>
    <row r="8" spans="1:12" ht="15.95" customHeight="1" x14ac:dyDescent="0.25"/>
    <row r="9" spans="1:12" ht="15.95" customHeight="1" x14ac:dyDescent="0.25">
      <c r="A9" s="37" t="s">
        <v>5</v>
      </c>
      <c r="B9" s="37"/>
      <c r="C9" s="37"/>
      <c r="D9" s="37"/>
      <c r="E9" s="37"/>
      <c r="F9" s="37"/>
      <c r="G9" s="37"/>
      <c r="H9" s="37"/>
      <c r="I9" s="37"/>
      <c r="J9" s="37"/>
      <c r="K9" s="37"/>
      <c r="L9" s="37"/>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37" t="s">
        <v>7</v>
      </c>
      <c r="B12" s="37"/>
      <c r="C12" s="37"/>
      <c r="D12" s="37"/>
      <c r="E12" s="37"/>
      <c r="F12" s="37"/>
      <c r="G12" s="37"/>
      <c r="H12" s="37"/>
      <c r="I12" s="37"/>
      <c r="J12" s="37"/>
      <c r="K12" s="37"/>
      <c r="L12" s="37"/>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32.1" customHeight="1" x14ac:dyDescent="0.25">
      <c r="A15" s="40" t="s">
        <v>9</v>
      </c>
      <c r="B15" s="40"/>
      <c r="C15" s="40"/>
      <c r="D15" s="40"/>
      <c r="E15" s="40"/>
      <c r="F15" s="40"/>
      <c r="G15" s="40"/>
      <c r="H15" s="40"/>
      <c r="I15" s="40"/>
      <c r="J15" s="40"/>
      <c r="K15" s="40"/>
      <c r="L15" s="40"/>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8.95" customHeight="1" x14ac:dyDescent="0.3">
      <c r="A18" s="44" t="s">
        <v>207</v>
      </c>
      <c r="B18" s="44"/>
      <c r="C18" s="44"/>
      <c r="D18" s="44"/>
      <c r="E18" s="44"/>
      <c r="F18" s="44"/>
      <c r="G18" s="44"/>
      <c r="H18" s="44"/>
      <c r="I18" s="44"/>
      <c r="J18" s="44"/>
      <c r="K18" s="44"/>
      <c r="L18" s="4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57" t="s">
        <v>208</v>
      </c>
      <c r="B24" s="57"/>
      <c r="C24" s="57"/>
      <c r="D24" s="57"/>
      <c r="E24" s="57" t="s">
        <v>209</v>
      </c>
      <c r="F24" s="57"/>
    </row>
    <row r="25" spans="1:12" ht="15.95" customHeight="1" thickBot="1" x14ac:dyDescent="0.3">
      <c r="A25" s="58" t="s">
        <v>210</v>
      </c>
      <c r="B25" s="58"/>
      <c r="C25" s="58"/>
      <c r="D25" s="58"/>
      <c r="E25" s="59">
        <v>12449919.560000001</v>
      </c>
      <c r="F25" s="59"/>
      <c r="H25" s="57" t="s">
        <v>211</v>
      </c>
      <c r="I25" s="57"/>
      <c r="J25" s="57"/>
    </row>
    <row r="26" spans="1:12" ht="15.95" customHeight="1" thickBot="1" x14ac:dyDescent="0.3">
      <c r="A26" s="53" t="s">
        <v>212</v>
      </c>
      <c r="B26" s="53"/>
      <c r="C26" s="53"/>
      <c r="D26" s="53"/>
      <c r="E26" s="54"/>
      <c r="F26" s="54"/>
      <c r="G26" s="16"/>
      <c r="H26" s="51" t="s">
        <v>213</v>
      </c>
      <c r="I26" s="51"/>
      <c r="J26" s="51"/>
      <c r="K26" s="55" t="s">
        <v>214</v>
      </c>
      <c r="L26" s="55"/>
    </row>
    <row r="27" spans="1:12" ht="32.1" customHeight="1" thickBot="1" x14ac:dyDescent="0.3">
      <c r="A27" s="53" t="s">
        <v>215</v>
      </c>
      <c r="B27" s="53"/>
      <c r="C27" s="53"/>
      <c r="D27" s="53"/>
      <c r="E27" s="56">
        <v>30</v>
      </c>
      <c r="F27" s="56"/>
      <c r="G27" s="16"/>
      <c r="H27" s="51" t="s">
        <v>216</v>
      </c>
      <c r="I27" s="51"/>
      <c r="J27" s="51"/>
      <c r="K27" s="55" t="s">
        <v>214</v>
      </c>
      <c r="L27" s="55"/>
    </row>
    <row r="28" spans="1:12" ht="48" customHeight="1" thickBot="1" x14ac:dyDescent="0.3">
      <c r="A28" s="62" t="s">
        <v>217</v>
      </c>
      <c r="B28" s="62"/>
      <c r="C28" s="62"/>
      <c r="D28" s="62"/>
      <c r="E28" s="63">
        <v>1</v>
      </c>
      <c r="F28" s="63"/>
      <c r="G28" s="16"/>
      <c r="H28" s="51" t="s">
        <v>218</v>
      </c>
      <c r="I28" s="51"/>
      <c r="J28" s="51"/>
      <c r="K28" s="55" t="s">
        <v>219</v>
      </c>
      <c r="L28" s="55"/>
    </row>
    <row r="29" spans="1:12" ht="15.95" customHeight="1" x14ac:dyDescent="0.25">
      <c r="A29" s="58" t="s">
        <v>220</v>
      </c>
      <c r="B29" s="58"/>
      <c r="C29" s="58"/>
      <c r="D29" s="58"/>
      <c r="E29" s="54"/>
      <c r="F29" s="54"/>
    </row>
    <row r="30" spans="1:12" ht="15.95" customHeight="1" x14ac:dyDescent="0.25">
      <c r="A30" s="53" t="s">
        <v>221</v>
      </c>
      <c r="B30" s="53"/>
      <c r="C30" s="53"/>
      <c r="D30" s="53"/>
      <c r="E30" s="56">
        <v>6</v>
      </c>
      <c r="F30" s="56"/>
      <c r="H30" s="60" t="s">
        <v>222</v>
      </c>
      <c r="I30" s="60"/>
      <c r="J30" s="60"/>
      <c r="K30" s="60"/>
      <c r="L30" s="60"/>
    </row>
    <row r="31" spans="1:12" ht="15.95" customHeight="1" x14ac:dyDescent="0.25">
      <c r="A31" s="53" t="s">
        <v>223</v>
      </c>
      <c r="B31" s="53"/>
      <c r="C31" s="53"/>
      <c r="D31" s="53"/>
      <c r="E31" s="54"/>
      <c r="F31" s="54"/>
    </row>
    <row r="32" spans="1:12" ht="15.95" customHeight="1" x14ac:dyDescent="0.25">
      <c r="A32" s="53" t="s">
        <v>224</v>
      </c>
      <c r="B32" s="53"/>
      <c r="C32" s="53"/>
      <c r="D32" s="53"/>
      <c r="E32" s="61">
        <v>1214600</v>
      </c>
      <c r="F32" s="61"/>
    </row>
    <row r="33" spans="1:43" ht="15.95" customHeight="1" x14ac:dyDescent="0.25">
      <c r="A33" s="53" t="s">
        <v>225</v>
      </c>
      <c r="B33" s="53"/>
      <c r="C33" s="53"/>
      <c r="D33" s="53"/>
      <c r="E33" s="56">
        <v>16</v>
      </c>
      <c r="F33" s="56"/>
    </row>
    <row r="34" spans="1:43" ht="15.95" customHeight="1" x14ac:dyDescent="0.25">
      <c r="A34" s="53" t="s">
        <v>226</v>
      </c>
      <c r="B34" s="53"/>
      <c r="C34" s="53"/>
      <c r="D34" s="53"/>
      <c r="E34" s="56">
        <v>10</v>
      </c>
      <c r="F34" s="56"/>
    </row>
    <row r="35" spans="1:43" ht="15.95" customHeight="1" x14ac:dyDescent="0.25">
      <c r="A35" s="53"/>
      <c r="B35" s="53"/>
      <c r="C35" s="53"/>
      <c r="D35" s="53"/>
      <c r="E35" s="64"/>
      <c r="F35" s="64"/>
    </row>
    <row r="36" spans="1:43" ht="15.95" customHeight="1" thickBot="1" x14ac:dyDescent="0.3">
      <c r="A36" s="62" t="s">
        <v>227</v>
      </c>
      <c r="B36" s="62"/>
      <c r="C36" s="62"/>
      <c r="D36" s="62"/>
      <c r="E36" s="63">
        <v>20</v>
      </c>
      <c r="F36" s="63"/>
    </row>
    <row r="37" spans="1:43" ht="15.95" customHeight="1" x14ac:dyDescent="0.25">
      <c r="A37" s="58"/>
      <c r="B37" s="58"/>
      <c r="C37" s="58"/>
      <c r="D37" s="58"/>
      <c r="E37" s="64"/>
      <c r="F37" s="64"/>
    </row>
    <row r="38" spans="1:43" ht="15.95" customHeight="1" x14ac:dyDescent="0.25">
      <c r="A38" s="53" t="s">
        <v>228</v>
      </c>
      <c r="B38" s="53"/>
      <c r="C38" s="53"/>
      <c r="D38" s="53"/>
      <c r="E38" s="54"/>
      <c r="F38" s="54"/>
    </row>
    <row r="39" spans="1:43" ht="15.95" customHeight="1" thickBot="1" x14ac:dyDescent="0.3">
      <c r="A39" s="62" t="s">
        <v>229</v>
      </c>
      <c r="B39" s="62"/>
      <c r="C39" s="62"/>
      <c r="D39" s="62"/>
      <c r="E39" s="65"/>
      <c r="F39" s="65"/>
    </row>
    <row r="40" spans="1:43" ht="15.95" customHeight="1" x14ac:dyDescent="0.25">
      <c r="A40" s="58" t="s">
        <v>230</v>
      </c>
      <c r="B40" s="58"/>
      <c r="C40" s="58"/>
      <c r="D40" s="58"/>
      <c r="E40" s="54"/>
      <c r="F40" s="54"/>
    </row>
    <row r="41" spans="1:43" ht="15.95" customHeight="1" x14ac:dyDescent="0.25">
      <c r="A41" s="53" t="s">
        <v>231</v>
      </c>
      <c r="B41" s="53"/>
      <c r="C41" s="53"/>
      <c r="D41" s="53"/>
      <c r="E41" s="56">
        <v>7</v>
      </c>
      <c r="F41" s="56"/>
    </row>
    <row r="42" spans="1:43" ht="15.95" customHeight="1" x14ac:dyDescent="0.25">
      <c r="A42" s="53" t="s">
        <v>232</v>
      </c>
      <c r="B42" s="53"/>
      <c r="C42" s="53"/>
      <c r="D42" s="53"/>
      <c r="E42" s="56">
        <v>7</v>
      </c>
      <c r="F42" s="56"/>
    </row>
    <row r="43" spans="1:43" ht="15.95" customHeight="1" x14ac:dyDescent="0.25">
      <c r="A43" s="53" t="s">
        <v>233</v>
      </c>
      <c r="B43" s="53"/>
      <c r="C43" s="53"/>
      <c r="D43" s="53"/>
      <c r="E43" s="54"/>
      <c r="F43" s="54"/>
    </row>
    <row r="44" spans="1:43" ht="15.95" customHeight="1" x14ac:dyDescent="0.25">
      <c r="A44" s="53" t="s">
        <v>234</v>
      </c>
      <c r="B44" s="53"/>
      <c r="C44" s="53"/>
      <c r="D44" s="53"/>
      <c r="E44" s="56">
        <v>13</v>
      </c>
      <c r="F44" s="56"/>
    </row>
    <row r="45" spans="1:43" ht="15.95" customHeight="1" x14ac:dyDescent="0.25">
      <c r="A45" s="53" t="s">
        <v>235</v>
      </c>
      <c r="B45" s="53"/>
      <c r="C45" s="53"/>
      <c r="D45" s="53"/>
      <c r="E45" s="56">
        <v>100</v>
      </c>
      <c r="F45" s="56"/>
    </row>
    <row r="46" spans="1:43" ht="15.95" customHeight="1" thickBot="1" x14ac:dyDescent="0.3">
      <c r="A46" s="62" t="s">
        <v>236</v>
      </c>
      <c r="B46" s="62"/>
      <c r="C46" s="62"/>
      <c r="D46" s="62"/>
      <c r="E46" s="56">
        <v>13</v>
      </c>
      <c r="F46" s="56"/>
    </row>
    <row r="47" spans="1:43" ht="15.95" customHeight="1" x14ac:dyDescent="0.25">
      <c r="A47" s="58" t="s">
        <v>237</v>
      </c>
      <c r="B47" s="58"/>
      <c r="C47" s="58"/>
      <c r="D47" s="58"/>
      <c r="E47" s="67" t="s">
        <v>238</v>
      </c>
      <c r="F47" s="67"/>
      <c r="G47" s="14" t="s">
        <v>203</v>
      </c>
      <c r="H47" s="14" t="s">
        <v>204</v>
      </c>
      <c r="I47" s="14" t="s">
        <v>159</v>
      </c>
      <c r="J47" s="14" t="s">
        <v>205</v>
      </c>
      <c r="K47" s="14" t="s">
        <v>206</v>
      </c>
      <c r="L47" s="14" t="s">
        <v>161</v>
      </c>
      <c r="M47" s="14" t="s">
        <v>239</v>
      </c>
      <c r="N47" s="14" t="s">
        <v>240</v>
      </c>
      <c r="O47" s="14" t="s">
        <v>241</v>
      </c>
      <c r="P47" s="14" t="s">
        <v>242</v>
      </c>
      <c r="Q47" s="14" t="s">
        <v>243</v>
      </c>
      <c r="R47" s="14" t="s">
        <v>244</v>
      </c>
      <c r="S47" s="14" t="s">
        <v>245</v>
      </c>
      <c r="T47" s="14" t="s">
        <v>246</v>
      </c>
      <c r="U47" s="14" t="s">
        <v>247</v>
      </c>
      <c r="V47" s="14" t="s">
        <v>248</v>
      </c>
      <c r="W47" s="14" t="s">
        <v>249</v>
      </c>
      <c r="X47" s="14" t="s">
        <v>250</v>
      </c>
      <c r="Y47" s="14" t="s">
        <v>251</v>
      </c>
      <c r="Z47" s="14" t="s">
        <v>252</v>
      </c>
      <c r="AA47" s="14" t="s">
        <v>253</v>
      </c>
      <c r="AB47" s="14" t="s">
        <v>254</v>
      </c>
      <c r="AC47" s="14" t="s">
        <v>255</v>
      </c>
      <c r="AD47" s="14" t="s">
        <v>256</v>
      </c>
      <c r="AE47" s="14" t="s">
        <v>257</v>
      </c>
      <c r="AF47" s="14" t="s">
        <v>258</v>
      </c>
      <c r="AG47" s="14" t="s">
        <v>259</v>
      </c>
      <c r="AH47" s="14" t="s">
        <v>260</v>
      </c>
      <c r="AI47" s="14" t="s">
        <v>261</v>
      </c>
      <c r="AJ47" s="14" t="s">
        <v>262</v>
      </c>
      <c r="AK47" s="14" t="s">
        <v>263</v>
      </c>
      <c r="AL47" s="14" t="s">
        <v>264</v>
      </c>
      <c r="AM47" s="14" t="s">
        <v>265</v>
      </c>
      <c r="AN47" s="14" t="s">
        <v>266</v>
      </c>
      <c r="AO47" s="14" t="s">
        <v>267</v>
      </c>
      <c r="AP47" s="14" t="s">
        <v>268</v>
      </c>
      <c r="AQ47" s="14" t="s">
        <v>269</v>
      </c>
    </row>
    <row r="48" spans="1:43" ht="15.95" customHeight="1" x14ac:dyDescent="0.25">
      <c r="A48" s="66" t="s">
        <v>270</v>
      </c>
      <c r="B48" s="66"/>
      <c r="C48" s="66"/>
      <c r="D48" s="66"/>
      <c r="E48" s="66"/>
      <c r="F48" s="66"/>
      <c r="G48" s="17">
        <v>9</v>
      </c>
      <c r="H48" s="17">
        <v>5</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8"/>
    </row>
    <row r="49" spans="1:43" ht="15.95" customHeight="1" x14ac:dyDescent="0.25">
      <c r="A49" s="66" t="s">
        <v>271</v>
      </c>
      <c r="B49" s="66"/>
      <c r="C49" s="66"/>
      <c r="D49" s="66"/>
      <c r="E49" s="66"/>
      <c r="F49" s="66"/>
      <c r="G49" s="17">
        <v>9</v>
      </c>
      <c r="H49" s="17">
        <v>14</v>
      </c>
      <c r="I49" s="17">
        <v>19</v>
      </c>
      <c r="J49" s="17">
        <v>23</v>
      </c>
      <c r="K49" s="17">
        <v>28</v>
      </c>
      <c r="L49" s="17">
        <v>34</v>
      </c>
      <c r="M49" s="17">
        <v>39</v>
      </c>
      <c r="N49" s="17">
        <v>44</v>
      </c>
      <c r="O49" s="17">
        <v>50</v>
      </c>
      <c r="P49" s="17">
        <v>56</v>
      </c>
      <c r="Q49" s="17">
        <v>63</v>
      </c>
      <c r="R49" s="17">
        <v>69</v>
      </c>
      <c r="S49" s="17">
        <v>76</v>
      </c>
      <c r="T49" s="17">
        <v>83</v>
      </c>
      <c r="U49" s="17">
        <v>90</v>
      </c>
      <c r="V49" s="17">
        <v>98</v>
      </c>
      <c r="W49" s="17">
        <v>106</v>
      </c>
      <c r="X49" s="17">
        <v>114</v>
      </c>
      <c r="Y49" s="17">
        <v>123</v>
      </c>
      <c r="Z49" s="17">
        <v>132</v>
      </c>
      <c r="AA49" s="17">
        <v>141</v>
      </c>
      <c r="AB49" s="17">
        <v>151</v>
      </c>
      <c r="AC49" s="17">
        <v>161</v>
      </c>
      <c r="AD49" s="17">
        <v>171</v>
      </c>
      <c r="AE49" s="17">
        <v>182</v>
      </c>
      <c r="AF49" s="17">
        <v>194</v>
      </c>
      <c r="AG49" s="17">
        <v>205</v>
      </c>
      <c r="AH49" s="17">
        <v>218</v>
      </c>
      <c r="AI49" s="17">
        <v>230</v>
      </c>
      <c r="AJ49" s="17">
        <v>244</v>
      </c>
      <c r="AK49" s="17">
        <v>258</v>
      </c>
      <c r="AL49" s="17">
        <v>272</v>
      </c>
      <c r="AM49" s="17">
        <v>287</v>
      </c>
      <c r="AN49" s="17">
        <v>302</v>
      </c>
      <c r="AO49" s="17">
        <v>319</v>
      </c>
      <c r="AP49" s="17">
        <v>335</v>
      </c>
      <c r="AQ49" s="18"/>
    </row>
    <row r="50" spans="1:43" ht="15.95" customHeight="1" thickBot="1" x14ac:dyDescent="0.3">
      <c r="A50" s="66" t="s">
        <v>272</v>
      </c>
      <c r="B50" s="66"/>
      <c r="C50" s="66"/>
      <c r="D50" s="66"/>
      <c r="E50" s="66"/>
      <c r="F50" s="66"/>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row>
    <row r="51" spans="1:43" s="9" customFormat="1" ht="6.95" customHeight="1" thickBot="1" x14ac:dyDescent="0.3">
      <c r="D51" s="16"/>
      <c r="E51" s="19"/>
      <c r="F51" s="20"/>
      <c r="AP51" s="16"/>
      <c r="AQ51" s="14"/>
    </row>
    <row r="52" spans="1:43" ht="15.95" customHeight="1" x14ac:dyDescent="0.25">
      <c r="A52" s="68" t="s">
        <v>273</v>
      </c>
      <c r="B52" s="68"/>
      <c r="C52" s="68"/>
      <c r="D52" s="68"/>
      <c r="E52" s="67" t="s">
        <v>238</v>
      </c>
      <c r="F52" s="67"/>
      <c r="G52" s="14" t="s">
        <v>203</v>
      </c>
      <c r="H52" s="14" t="s">
        <v>204</v>
      </c>
      <c r="I52" s="14" t="s">
        <v>159</v>
      </c>
      <c r="J52" s="14" t="s">
        <v>205</v>
      </c>
      <c r="K52" s="14" t="s">
        <v>206</v>
      </c>
      <c r="L52" s="14" t="s">
        <v>161</v>
      </c>
      <c r="M52" s="14" t="s">
        <v>239</v>
      </c>
      <c r="N52" s="14" t="s">
        <v>240</v>
      </c>
      <c r="O52" s="14" t="s">
        <v>241</v>
      </c>
      <c r="P52" s="14" t="s">
        <v>242</v>
      </c>
      <c r="Q52" s="14" t="s">
        <v>243</v>
      </c>
      <c r="R52" s="14" t="s">
        <v>244</v>
      </c>
      <c r="S52" s="14" t="s">
        <v>245</v>
      </c>
      <c r="T52" s="14" t="s">
        <v>246</v>
      </c>
      <c r="U52" s="14" t="s">
        <v>247</v>
      </c>
      <c r="V52" s="14" t="s">
        <v>248</v>
      </c>
      <c r="W52" s="14" t="s">
        <v>249</v>
      </c>
      <c r="X52" s="14" t="s">
        <v>250</v>
      </c>
      <c r="Y52" s="14" t="s">
        <v>251</v>
      </c>
      <c r="Z52" s="14" t="s">
        <v>252</v>
      </c>
      <c r="AA52" s="14" t="s">
        <v>253</v>
      </c>
      <c r="AB52" s="14" t="s">
        <v>254</v>
      </c>
      <c r="AC52" s="14" t="s">
        <v>255</v>
      </c>
      <c r="AD52" s="14" t="s">
        <v>256</v>
      </c>
      <c r="AE52" s="14" t="s">
        <v>257</v>
      </c>
      <c r="AF52" s="14" t="s">
        <v>258</v>
      </c>
      <c r="AG52" s="14" t="s">
        <v>259</v>
      </c>
      <c r="AH52" s="14" t="s">
        <v>260</v>
      </c>
      <c r="AI52" s="14" t="s">
        <v>261</v>
      </c>
      <c r="AJ52" s="14" t="s">
        <v>262</v>
      </c>
      <c r="AK52" s="14" t="s">
        <v>263</v>
      </c>
      <c r="AL52" s="14" t="s">
        <v>264</v>
      </c>
      <c r="AM52" s="14" t="s">
        <v>265</v>
      </c>
      <c r="AN52" s="14" t="s">
        <v>266</v>
      </c>
      <c r="AO52" s="14" t="s">
        <v>267</v>
      </c>
      <c r="AP52" s="14" t="s">
        <v>268</v>
      </c>
      <c r="AQ52" s="14" t="s">
        <v>269</v>
      </c>
    </row>
    <row r="53" spans="1:43" ht="15.95" customHeight="1" x14ac:dyDescent="0.25">
      <c r="A53" s="66" t="s">
        <v>274</v>
      </c>
      <c r="B53" s="66"/>
      <c r="C53" s="66"/>
      <c r="D53" s="66"/>
      <c r="E53" s="66"/>
      <c r="F53" s="66"/>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8"/>
    </row>
    <row r="54" spans="1:43" ht="15.95" customHeight="1" x14ac:dyDescent="0.25">
      <c r="A54" s="66" t="s">
        <v>275</v>
      </c>
      <c r="B54" s="66"/>
      <c r="C54" s="66"/>
      <c r="D54" s="66"/>
      <c r="E54" s="66"/>
      <c r="F54" s="66"/>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row>
    <row r="55" spans="1:43" ht="15.95" customHeight="1" x14ac:dyDescent="0.25">
      <c r="A55" s="66" t="s">
        <v>276</v>
      </c>
      <c r="B55" s="66"/>
      <c r="C55" s="66"/>
      <c r="D55" s="66"/>
      <c r="E55" s="66"/>
      <c r="F55" s="66"/>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row>
    <row r="56" spans="1:43" ht="15.95" customHeight="1" thickBot="1" x14ac:dyDescent="0.3">
      <c r="A56" s="66" t="s">
        <v>277</v>
      </c>
      <c r="B56" s="66"/>
      <c r="C56" s="66"/>
      <c r="D56" s="66"/>
      <c r="E56" s="66"/>
      <c r="F56" s="66"/>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row>
    <row r="57" spans="1:43" s="9" customFormat="1" ht="6.95" customHeight="1" thickBot="1" x14ac:dyDescent="0.3">
      <c r="D57" s="16"/>
      <c r="E57" s="19"/>
      <c r="F57" s="20"/>
      <c r="AP57" s="16"/>
      <c r="AQ57" s="14"/>
    </row>
    <row r="58" spans="1:43" ht="15.95" customHeight="1" x14ac:dyDescent="0.25">
      <c r="A58" s="68" t="s">
        <v>278</v>
      </c>
      <c r="B58" s="68"/>
      <c r="C58" s="68"/>
      <c r="D58" s="68"/>
      <c r="E58" s="67" t="s">
        <v>238</v>
      </c>
      <c r="F58" s="67"/>
      <c r="G58" s="14" t="s">
        <v>203</v>
      </c>
      <c r="H58" s="14" t="s">
        <v>204</v>
      </c>
      <c r="I58" s="14" t="s">
        <v>159</v>
      </c>
      <c r="J58" s="14" t="s">
        <v>205</v>
      </c>
      <c r="K58" s="14" t="s">
        <v>206</v>
      </c>
      <c r="L58" s="14" t="s">
        <v>161</v>
      </c>
      <c r="M58" s="14" t="s">
        <v>239</v>
      </c>
      <c r="N58" s="14" t="s">
        <v>240</v>
      </c>
      <c r="O58" s="14" t="s">
        <v>241</v>
      </c>
      <c r="P58" s="14" t="s">
        <v>242</v>
      </c>
      <c r="Q58" s="14" t="s">
        <v>243</v>
      </c>
      <c r="R58" s="14" t="s">
        <v>244</v>
      </c>
      <c r="S58" s="14" t="s">
        <v>245</v>
      </c>
      <c r="T58" s="14" t="s">
        <v>246</v>
      </c>
      <c r="U58" s="14" t="s">
        <v>247</v>
      </c>
      <c r="V58" s="14" t="s">
        <v>248</v>
      </c>
      <c r="W58" s="14" t="s">
        <v>249</v>
      </c>
      <c r="X58" s="14" t="s">
        <v>250</v>
      </c>
      <c r="Y58" s="14" t="s">
        <v>251</v>
      </c>
      <c r="Z58" s="14" t="s">
        <v>252</v>
      </c>
      <c r="AA58" s="14" t="s">
        <v>253</v>
      </c>
      <c r="AB58" s="14" t="s">
        <v>254</v>
      </c>
      <c r="AC58" s="14" t="s">
        <v>255</v>
      </c>
      <c r="AD58" s="14" t="s">
        <v>256</v>
      </c>
      <c r="AE58" s="14" t="s">
        <v>257</v>
      </c>
      <c r="AF58" s="14" t="s">
        <v>258</v>
      </c>
      <c r="AG58" s="14" t="s">
        <v>259</v>
      </c>
      <c r="AH58" s="14" t="s">
        <v>260</v>
      </c>
      <c r="AI58" s="14" t="s">
        <v>261</v>
      </c>
      <c r="AJ58" s="14" t="s">
        <v>262</v>
      </c>
      <c r="AK58" s="14" t="s">
        <v>263</v>
      </c>
      <c r="AL58" s="14" t="s">
        <v>264</v>
      </c>
      <c r="AM58" s="14" t="s">
        <v>265</v>
      </c>
      <c r="AN58" s="14" t="s">
        <v>266</v>
      </c>
      <c r="AO58" s="14" t="s">
        <v>267</v>
      </c>
      <c r="AP58" s="14" t="s">
        <v>268</v>
      </c>
      <c r="AQ58" s="14" t="s">
        <v>269</v>
      </c>
    </row>
    <row r="59" spans="1:43" ht="15.95" customHeight="1" x14ac:dyDescent="0.25">
      <c r="A59" s="66" t="s">
        <v>279</v>
      </c>
      <c r="B59" s="66"/>
      <c r="C59" s="66"/>
      <c r="D59" s="66"/>
      <c r="E59" s="66"/>
      <c r="F59" s="66"/>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row>
    <row r="60" spans="1:43" ht="15.95" customHeight="1" x14ac:dyDescent="0.25">
      <c r="A60" s="66" t="s">
        <v>280</v>
      </c>
      <c r="B60" s="66"/>
      <c r="C60" s="66"/>
      <c r="D60" s="66"/>
      <c r="E60" s="66"/>
      <c r="F60" s="66"/>
      <c r="G60" s="18"/>
      <c r="H60" s="18"/>
      <c r="I60" s="18"/>
      <c r="J60" s="18"/>
      <c r="K60" s="18"/>
      <c r="L60" s="18"/>
      <c r="M60" s="18"/>
      <c r="N60" s="18"/>
      <c r="O60" s="18"/>
      <c r="P60" s="18"/>
      <c r="Q60" s="18"/>
      <c r="R60" s="18"/>
      <c r="S60" s="18"/>
      <c r="T60" s="18"/>
      <c r="U60" s="18"/>
      <c r="V60" s="21">
        <v>-2206</v>
      </c>
      <c r="W60" s="18"/>
      <c r="X60" s="18"/>
      <c r="Y60" s="18"/>
      <c r="Z60" s="18"/>
      <c r="AA60" s="18"/>
      <c r="AB60" s="18"/>
      <c r="AC60" s="18"/>
      <c r="AD60" s="18"/>
      <c r="AE60" s="18"/>
      <c r="AF60" s="21">
        <v>-3272</v>
      </c>
      <c r="AG60" s="18"/>
      <c r="AH60" s="18"/>
      <c r="AI60" s="18"/>
      <c r="AJ60" s="18"/>
      <c r="AK60" s="18"/>
      <c r="AL60" s="18"/>
      <c r="AM60" s="18"/>
      <c r="AN60" s="18"/>
      <c r="AO60" s="18"/>
      <c r="AP60" s="21">
        <v>-4853</v>
      </c>
      <c r="AQ60" s="21">
        <v>-10331</v>
      </c>
    </row>
    <row r="61" spans="1:43" ht="15.95" customHeight="1" x14ac:dyDescent="0.25">
      <c r="A61" s="66" t="s">
        <v>281</v>
      </c>
      <c r="B61" s="66"/>
      <c r="C61" s="66"/>
      <c r="D61" s="66"/>
      <c r="E61" s="66"/>
      <c r="F61" s="66"/>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row>
    <row r="62" spans="1:43" ht="15.95" customHeight="1" x14ac:dyDescent="0.25">
      <c r="A62" s="66" t="s">
        <v>282</v>
      </c>
      <c r="B62" s="66"/>
      <c r="C62" s="66"/>
      <c r="D62" s="66"/>
      <c r="E62" s="66"/>
      <c r="F62" s="66"/>
      <c r="G62" s="18"/>
      <c r="H62" s="18"/>
      <c r="I62" s="18"/>
      <c r="J62" s="18"/>
      <c r="K62" s="18"/>
      <c r="L62" s="21">
        <v>-9472</v>
      </c>
      <c r="M62" s="21">
        <v>-9853</v>
      </c>
      <c r="N62" s="21">
        <v>-10249</v>
      </c>
      <c r="O62" s="21">
        <v>-10661</v>
      </c>
      <c r="P62" s="21">
        <v>-11090</v>
      </c>
      <c r="Q62" s="21">
        <v>-11535</v>
      </c>
      <c r="R62" s="21">
        <v>-11999</v>
      </c>
      <c r="S62" s="21">
        <v>-12482</v>
      </c>
      <c r="T62" s="21">
        <v>-12983</v>
      </c>
      <c r="U62" s="21">
        <v>-13505</v>
      </c>
      <c r="V62" s="21">
        <v>-14048</v>
      </c>
      <c r="W62" s="21">
        <v>-14613</v>
      </c>
      <c r="X62" s="21">
        <v>-15200</v>
      </c>
      <c r="Y62" s="21">
        <v>-15811</v>
      </c>
      <c r="Z62" s="21">
        <v>-16447</v>
      </c>
      <c r="AA62" s="21">
        <v>-17108</v>
      </c>
      <c r="AB62" s="21">
        <v>-17796</v>
      </c>
      <c r="AC62" s="21">
        <v>-18511</v>
      </c>
      <c r="AD62" s="21">
        <v>-19255</v>
      </c>
      <c r="AE62" s="21">
        <v>-20029</v>
      </c>
      <c r="AF62" s="21">
        <v>-20834</v>
      </c>
      <c r="AG62" s="21">
        <v>-21672</v>
      </c>
      <c r="AH62" s="21">
        <v>-22543</v>
      </c>
      <c r="AI62" s="21">
        <v>-23449</v>
      </c>
      <c r="AJ62" s="21">
        <v>-24392</v>
      </c>
      <c r="AK62" s="21">
        <v>-25373</v>
      </c>
      <c r="AL62" s="21">
        <v>-26392</v>
      </c>
      <c r="AM62" s="21">
        <v>-27453</v>
      </c>
      <c r="AN62" s="21">
        <v>-28557</v>
      </c>
      <c r="AO62" s="21">
        <v>-29705</v>
      </c>
      <c r="AP62" s="21">
        <v>-30899</v>
      </c>
      <c r="AQ62" s="21">
        <v>-563918</v>
      </c>
    </row>
    <row r="63" spans="1:43" s="9" customFormat="1" ht="11.1" customHeight="1" x14ac:dyDescent="0.25"/>
    <row r="64" spans="1:43" s="9" customFormat="1" ht="11.1" customHeight="1" x14ac:dyDescent="0.25"/>
    <row r="65" spans="1:43" ht="32.1" customHeight="1" x14ac:dyDescent="0.25">
      <c r="A65" s="66" t="s">
        <v>283</v>
      </c>
      <c r="B65" s="66"/>
      <c r="C65" s="66"/>
      <c r="D65" s="66"/>
      <c r="E65" s="66"/>
      <c r="F65" s="66"/>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row>
    <row r="66" spans="1:43" ht="32.1" customHeight="1" x14ac:dyDescent="0.25">
      <c r="A66" s="66" t="s">
        <v>284</v>
      </c>
      <c r="B66" s="66"/>
      <c r="C66" s="66"/>
      <c r="D66" s="66"/>
      <c r="E66" s="66"/>
      <c r="F66" s="66"/>
      <c r="G66" s="18"/>
      <c r="H66" s="18"/>
      <c r="I66" s="18"/>
      <c r="J66" s="18"/>
      <c r="K66" s="18"/>
      <c r="L66" s="21">
        <v>-9472</v>
      </c>
      <c r="M66" s="21">
        <v>-9853</v>
      </c>
      <c r="N66" s="21">
        <v>-10249</v>
      </c>
      <c r="O66" s="21">
        <v>-10661</v>
      </c>
      <c r="P66" s="21">
        <v>-11090</v>
      </c>
      <c r="Q66" s="21">
        <v>-11535</v>
      </c>
      <c r="R66" s="21">
        <v>-11999</v>
      </c>
      <c r="S66" s="21">
        <v>-12482</v>
      </c>
      <c r="T66" s="21">
        <v>-12983</v>
      </c>
      <c r="U66" s="21">
        <v>-13505</v>
      </c>
      <c r="V66" s="21">
        <v>-16254</v>
      </c>
      <c r="W66" s="21">
        <v>-14613</v>
      </c>
      <c r="X66" s="21">
        <v>-15200</v>
      </c>
      <c r="Y66" s="21">
        <v>-15811</v>
      </c>
      <c r="Z66" s="21">
        <v>-16447</v>
      </c>
      <c r="AA66" s="21">
        <v>-17108</v>
      </c>
      <c r="AB66" s="21">
        <v>-17796</v>
      </c>
      <c r="AC66" s="21">
        <v>-18511</v>
      </c>
      <c r="AD66" s="21">
        <v>-19255</v>
      </c>
      <c r="AE66" s="21">
        <v>-20029</v>
      </c>
      <c r="AF66" s="21">
        <v>-24106</v>
      </c>
      <c r="AG66" s="21">
        <v>-21672</v>
      </c>
      <c r="AH66" s="21">
        <v>-22543</v>
      </c>
      <c r="AI66" s="21">
        <v>-23449</v>
      </c>
      <c r="AJ66" s="21">
        <v>-24392</v>
      </c>
      <c r="AK66" s="21">
        <v>-25373</v>
      </c>
      <c r="AL66" s="21">
        <v>-26392</v>
      </c>
      <c r="AM66" s="21">
        <v>-27453</v>
      </c>
      <c r="AN66" s="21">
        <v>-28557</v>
      </c>
      <c r="AO66" s="21">
        <v>-29705</v>
      </c>
      <c r="AP66" s="21">
        <v>-35752</v>
      </c>
      <c r="AQ66" s="21">
        <v>-574249</v>
      </c>
    </row>
    <row r="67" spans="1:43" ht="15.95" customHeight="1" x14ac:dyDescent="0.25">
      <c r="A67" s="66" t="s">
        <v>285</v>
      </c>
      <c r="B67" s="66"/>
      <c r="C67" s="66"/>
      <c r="D67" s="66"/>
      <c r="E67" s="66"/>
      <c r="F67" s="66"/>
      <c r="G67" s="18"/>
      <c r="H67" s="18"/>
      <c r="I67" s="17">
        <v>-3</v>
      </c>
      <c r="J67" s="17">
        <v>-73</v>
      </c>
      <c r="K67" s="17">
        <v>-241</v>
      </c>
      <c r="L67" s="17">
        <v>-415</v>
      </c>
      <c r="M67" s="17">
        <v>-415</v>
      </c>
      <c r="N67" s="17">
        <v>-415</v>
      </c>
      <c r="O67" s="17">
        <v>-415</v>
      </c>
      <c r="P67" s="17">
        <v>-415</v>
      </c>
      <c r="Q67" s="17">
        <v>-415</v>
      </c>
      <c r="R67" s="17">
        <v>-415</v>
      </c>
      <c r="S67" s="17">
        <v>-415</v>
      </c>
      <c r="T67" s="17">
        <v>-415</v>
      </c>
      <c r="U67" s="17">
        <v>-415</v>
      </c>
      <c r="V67" s="17">
        <v>-415</v>
      </c>
      <c r="W67" s="17">
        <v>-415</v>
      </c>
      <c r="X67" s="17">
        <v>-415</v>
      </c>
      <c r="Y67" s="17">
        <v>-415</v>
      </c>
      <c r="Z67" s="17">
        <v>-415</v>
      </c>
      <c r="AA67" s="17">
        <v>-415</v>
      </c>
      <c r="AB67" s="17">
        <v>-415</v>
      </c>
      <c r="AC67" s="17">
        <v>-415</v>
      </c>
      <c r="AD67" s="17">
        <v>-415</v>
      </c>
      <c r="AE67" s="17">
        <v>-415</v>
      </c>
      <c r="AF67" s="17">
        <v>-415</v>
      </c>
      <c r="AG67" s="17">
        <v>-415</v>
      </c>
      <c r="AH67" s="17">
        <v>-415</v>
      </c>
      <c r="AI67" s="17">
        <v>-415</v>
      </c>
      <c r="AJ67" s="17">
        <v>-415</v>
      </c>
      <c r="AK67" s="17">
        <v>-415</v>
      </c>
      <c r="AL67" s="17">
        <v>-415</v>
      </c>
      <c r="AM67" s="17">
        <v>-415</v>
      </c>
      <c r="AN67" s="17">
        <v>-415</v>
      </c>
      <c r="AO67" s="17">
        <v>-98</v>
      </c>
      <c r="AP67" s="18"/>
      <c r="AQ67" s="21">
        <v>-12450</v>
      </c>
    </row>
    <row r="68" spans="1:43" ht="32.1" customHeight="1" x14ac:dyDescent="0.25">
      <c r="A68" s="66" t="s">
        <v>286</v>
      </c>
      <c r="B68" s="66"/>
      <c r="C68" s="66"/>
      <c r="D68" s="66"/>
      <c r="E68" s="66"/>
      <c r="F68" s="66"/>
      <c r="G68" s="18"/>
      <c r="H68" s="18"/>
      <c r="I68" s="17">
        <v>-3</v>
      </c>
      <c r="J68" s="17">
        <v>-73</v>
      </c>
      <c r="K68" s="17">
        <v>-241</v>
      </c>
      <c r="L68" s="21">
        <v>-9887</v>
      </c>
      <c r="M68" s="21">
        <v>-10268</v>
      </c>
      <c r="N68" s="21">
        <v>-10664</v>
      </c>
      <c r="O68" s="21">
        <v>-11076</v>
      </c>
      <c r="P68" s="21">
        <v>-11505</v>
      </c>
      <c r="Q68" s="21">
        <v>-11950</v>
      </c>
      <c r="R68" s="21">
        <v>-12414</v>
      </c>
      <c r="S68" s="21">
        <v>-12897</v>
      </c>
      <c r="T68" s="21">
        <v>-13398</v>
      </c>
      <c r="U68" s="21">
        <v>-13920</v>
      </c>
      <c r="V68" s="21">
        <v>-16669</v>
      </c>
      <c r="W68" s="21">
        <v>-15028</v>
      </c>
      <c r="X68" s="21">
        <v>-15615</v>
      </c>
      <c r="Y68" s="21">
        <v>-16226</v>
      </c>
      <c r="Z68" s="21">
        <v>-16862</v>
      </c>
      <c r="AA68" s="21">
        <v>-17523</v>
      </c>
      <c r="AB68" s="21">
        <v>-18211</v>
      </c>
      <c r="AC68" s="21">
        <v>-18926</v>
      </c>
      <c r="AD68" s="21">
        <v>-19670</v>
      </c>
      <c r="AE68" s="21">
        <v>-20444</v>
      </c>
      <c r="AF68" s="21">
        <v>-24521</v>
      </c>
      <c r="AG68" s="21">
        <v>-22087</v>
      </c>
      <c r="AH68" s="21">
        <v>-22958</v>
      </c>
      <c r="AI68" s="21">
        <v>-23864</v>
      </c>
      <c r="AJ68" s="21">
        <v>-24807</v>
      </c>
      <c r="AK68" s="21">
        <v>-25788</v>
      </c>
      <c r="AL68" s="21">
        <v>-26807</v>
      </c>
      <c r="AM68" s="21">
        <v>-27868</v>
      </c>
      <c r="AN68" s="21">
        <v>-28972</v>
      </c>
      <c r="AO68" s="21">
        <v>-29803</v>
      </c>
      <c r="AP68" s="21">
        <v>-35752</v>
      </c>
      <c r="AQ68" s="21">
        <v>-586699</v>
      </c>
    </row>
    <row r="69" spans="1:43" ht="15.95" customHeight="1" x14ac:dyDescent="0.25">
      <c r="A69" s="66" t="s">
        <v>287</v>
      </c>
      <c r="B69" s="66"/>
      <c r="C69" s="66"/>
      <c r="D69" s="66"/>
      <c r="E69" s="66"/>
      <c r="F69" s="66"/>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row>
    <row r="70" spans="1:43" ht="15.95" customHeight="1" x14ac:dyDescent="0.25">
      <c r="A70" s="66" t="s">
        <v>288</v>
      </c>
      <c r="B70" s="66"/>
      <c r="C70" s="66"/>
      <c r="D70" s="66"/>
      <c r="E70" s="66"/>
      <c r="F70" s="66"/>
      <c r="G70" s="18"/>
      <c r="H70" s="18"/>
      <c r="I70" s="17">
        <v>-3</v>
      </c>
      <c r="J70" s="17">
        <v>-73</v>
      </c>
      <c r="K70" s="17">
        <v>-241</v>
      </c>
      <c r="L70" s="21">
        <v>-9887</v>
      </c>
      <c r="M70" s="21">
        <v>-10268</v>
      </c>
      <c r="N70" s="21">
        <v>-10664</v>
      </c>
      <c r="O70" s="21">
        <v>-11076</v>
      </c>
      <c r="P70" s="21">
        <v>-11505</v>
      </c>
      <c r="Q70" s="21">
        <v>-11950</v>
      </c>
      <c r="R70" s="21">
        <v>-12414</v>
      </c>
      <c r="S70" s="21">
        <v>-12897</v>
      </c>
      <c r="T70" s="21">
        <v>-13398</v>
      </c>
      <c r="U70" s="21">
        <v>-13920</v>
      </c>
      <c r="V70" s="21">
        <v>-16669</v>
      </c>
      <c r="W70" s="21">
        <v>-15028</v>
      </c>
      <c r="X70" s="21">
        <v>-15615</v>
      </c>
      <c r="Y70" s="21">
        <v>-16226</v>
      </c>
      <c r="Z70" s="21">
        <v>-16862</v>
      </c>
      <c r="AA70" s="21">
        <v>-17523</v>
      </c>
      <c r="AB70" s="21">
        <v>-18211</v>
      </c>
      <c r="AC70" s="21">
        <v>-18926</v>
      </c>
      <c r="AD70" s="21">
        <v>-19670</v>
      </c>
      <c r="AE70" s="21">
        <v>-20444</v>
      </c>
      <c r="AF70" s="21">
        <v>-24521</v>
      </c>
      <c r="AG70" s="21">
        <v>-22087</v>
      </c>
      <c r="AH70" s="21">
        <v>-22958</v>
      </c>
      <c r="AI70" s="21">
        <v>-23864</v>
      </c>
      <c r="AJ70" s="21">
        <v>-24807</v>
      </c>
      <c r="AK70" s="21">
        <v>-25788</v>
      </c>
      <c r="AL70" s="21">
        <v>-26807</v>
      </c>
      <c r="AM70" s="21">
        <v>-27868</v>
      </c>
      <c r="AN70" s="21">
        <v>-28972</v>
      </c>
      <c r="AO70" s="21">
        <v>-29803</v>
      </c>
      <c r="AP70" s="21">
        <v>-35752</v>
      </c>
      <c r="AQ70" s="21">
        <v>-586699</v>
      </c>
    </row>
    <row r="71" spans="1:43" ht="15.95" customHeight="1" x14ac:dyDescent="0.25">
      <c r="A71" s="66" t="s">
        <v>227</v>
      </c>
      <c r="B71" s="66"/>
      <c r="C71" s="66"/>
      <c r="D71" s="66"/>
      <c r="E71" s="66"/>
      <c r="F71" s="66"/>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row>
    <row r="72" spans="1:43" ht="15.95" customHeight="1" thickBot="1" x14ac:dyDescent="0.3">
      <c r="A72" s="66" t="s">
        <v>289</v>
      </c>
      <c r="B72" s="66"/>
      <c r="C72" s="66"/>
      <c r="D72" s="66"/>
      <c r="E72" s="66"/>
      <c r="F72" s="66"/>
      <c r="G72" s="18"/>
      <c r="H72" s="18"/>
      <c r="I72" s="17">
        <v>-3</v>
      </c>
      <c r="J72" s="17">
        <v>-73</v>
      </c>
      <c r="K72" s="17">
        <v>-241</v>
      </c>
      <c r="L72" s="21">
        <v>-9887</v>
      </c>
      <c r="M72" s="21">
        <v>-10268</v>
      </c>
      <c r="N72" s="21">
        <v>-10664</v>
      </c>
      <c r="O72" s="21">
        <v>-11076</v>
      </c>
      <c r="P72" s="21">
        <v>-11505</v>
      </c>
      <c r="Q72" s="21">
        <v>-11950</v>
      </c>
      <c r="R72" s="21">
        <v>-12414</v>
      </c>
      <c r="S72" s="21">
        <v>-12897</v>
      </c>
      <c r="T72" s="21">
        <v>-13398</v>
      </c>
      <c r="U72" s="21">
        <v>-13920</v>
      </c>
      <c r="V72" s="21">
        <v>-16669</v>
      </c>
      <c r="W72" s="21">
        <v>-15028</v>
      </c>
      <c r="X72" s="21">
        <v>-15615</v>
      </c>
      <c r="Y72" s="21">
        <v>-16226</v>
      </c>
      <c r="Z72" s="21">
        <v>-16862</v>
      </c>
      <c r="AA72" s="21">
        <v>-17523</v>
      </c>
      <c r="AB72" s="21">
        <v>-18211</v>
      </c>
      <c r="AC72" s="21">
        <v>-18926</v>
      </c>
      <c r="AD72" s="21">
        <v>-19670</v>
      </c>
      <c r="AE72" s="21">
        <v>-20444</v>
      </c>
      <c r="AF72" s="21">
        <v>-24521</v>
      </c>
      <c r="AG72" s="21">
        <v>-22087</v>
      </c>
      <c r="AH72" s="21">
        <v>-22958</v>
      </c>
      <c r="AI72" s="21">
        <v>-23864</v>
      </c>
      <c r="AJ72" s="21">
        <v>-24807</v>
      </c>
      <c r="AK72" s="21">
        <v>-25788</v>
      </c>
      <c r="AL72" s="21">
        <v>-26807</v>
      </c>
      <c r="AM72" s="21">
        <v>-27868</v>
      </c>
      <c r="AN72" s="21">
        <v>-28972</v>
      </c>
      <c r="AO72" s="21">
        <v>-29803</v>
      </c>
      <c r="AP72" s="21">
        <v>-35752</v>
      </c>
      <c r="AQ72" s="21">
        <v>-586699</v>
      </c>
    </row>
    <row r="73" spans="1:43" s="9" customFormat="1" ht="6.95" customHeight="1" thickBot="1" x14ac:dyDescent="0.3">
      <c r="D73" s="16"/>
      <c r="E73" s="19"/>
      <c r="F73" s="20"/>
      <c r="AP73" s="16"/>
      <c r="AQ73" s="14"/>
    </row>
    <row r="74" spans="1:43" ht="15.95" customHeight="1" x14ac:dyDescent="0.25">
      <c r="A74" s="69" t="s">
        <v>290</v>
      </c>
      <c r="B74" s="69"/>
      <c r="C74" s="69"/>
      <c r="D74" s="69"/>
      <c r="E74" s="67" t="s">
        <v>238</v>
      </c>
      <c r="F74" s="67"/>
      <c r="G74" s="14" t="s">
        <v>203</v>
      </c>
      <c r="H74" s="14" t="s">
        <v>204</v>
      </c>
      <c r="I74" s="14" t="s">
        <v>159</v>
      </c>
      <c r="J74" s="14" t="s">
        <v>205</v>
      </c>
      <c r="K74" s="14" t="s">
        <v>206</v>
      </c>
      <c r="L74" s="14" t="s">
        <v>161</v>
      </c>
      <c r="M74" s="14" t="s">
        <v>239</v>
      </c>
      <c r="N74" s="14" t="s">
        <v>240</v>
      </c>
      <c r="O74" s="14" t="s">
        <v>241</v>
      </c>
      <c r="P74" s="14" t="s">
        <v>242</v>
      </c>
      <c r="Q74" s="14" t="s">
        <v>243</v>
      </c>
      <c r="R74" s="14" t="s">
        <v>244</v>
      </c>
      <c r="S74" s="14" t="s">
        <v>245</v>
      </c>
      <c r="T74" s="14" t="s">
        <v>246</v>
      </c>
      <c r="U74" s="14" t="s">
        <v>247</v>
      </c>
      <c r="V74" s="14" t="s">
        <v>248</v>
      </c>
      <c r="W74" s="14" t="s">
        <v>249</v>
      </c>
      <c r="X74" s="14" t="s">
        <v>250</v>
      </c>
      <c r="Y74" s="14" t="s">
        <v>251</v>
      </c>
      <c r="Z74" s="14" t="s">
        <v>252</v>
      </c>
      <c r="AA74" s="14" t="s">
        <v>253</v>
      </c>
      <c r="AB74" s="14" t="s">
        <v>254</v>
      </c>
      <c r="AC74" s="14" t="s">
        <v>255</v>
      </c>
      <c r="AD74" s="14" t="s">
        <v>256</v>
      </c>
      <c r="AE74" s="14" t="s">
        <v>257</v>
      </c>
      <c r="AF74" s="14" t="s">
        <v>258</v>
      </c>
      <c r="AG74" s="14" t="s">
        <v>259</v>
      </c>
      <c r="AH74" s="14" t="s">
        <v>260</v>
      </c>
      <c r="AI74" s="14" t="s">
        <v>261</v>
      </c>
      <c r="AJ74" s="14" t="s">
        <v>262</v>
      </c>
      <c r="AK74" s="14" t="s">
        <v>263</v>
      </c>
      <c r="AL74" s="14" t="s">
        <v>264</v>
      </c>
      <c r="AM74" s="14" t="s">
        <v>265</v>
      </c>
      <c r="AN74" s="14" t="s">
        <v>266</v>
      </c>
      <c r="AO74" s="14" t="s">
        <v>267</v>
      </c>
      <c r="AP74" s="14" t="s">
        <v>268</v>
      </c>
      <c r="AQ74" s="14" t="s">
        <v>269</v>
      </c>
    </row>
    <row r="75" spans="1:43" ht="32.1" customHeight="1" x14ac:dyDescent="0.25">
      <c r="A75" s="66" t="s">
        <v>286</v>
      </c>
      <c r="B75" s="66"/>
      <c r="C75" s="66"/>
      <c r="D75" s="66"/>
      <c r="E75" s="66"/>
      <c r="F75" s="66"/>
      <c r="G75" s="18"/>
      <c r="H75" s="18"/>
      <c r="I75" s="17">
        <v>-3</v>
      </c>
      <c r="J75" s="17">
        <v>-73</v>
      </c>
      <c r="K75" s="17">
        <v>-241</v>
      </c>
      <c r="L75" s="21">
        <v>-9887</v>
      </c>
      <c r="M75" s="21">
        <v>-10268</v>
      </c>
      <c r="N75" s="21">
        <v>-10664</v>
      </c>
      <c r="O75" s="21">
        <v>-11076</v>
      </c>
      <c r="P75" s="21">
        <v>-11505</v>
      </c>
      <c r="Q75" s="21">
        <v>-11950</v>
      </c>
      <c r="R75" s="21">
        <v>-12414</v>
      </c>
      <c r="S75" s="21">
        <v>-12897</v>
      </c>
      <c r="T75" s="21">
        <v>-13398</v>
      </c>
      <c r="U75" s="21">
        <v>-13920</v>
      </c>
      <c r="V75" s="21">
        <v>-16669</v>
      </c>
      <c r="W75" s="21">
        <v>-15028</v>
      </c>
      <c r="X75" s="21">
        <v>-15615</v>
      </c>
      <c r="Y75" s="21">
        <v>-16226</v>
      </c>
      <c r="Z75" s="21">
        <v>-16862</v>
      </c>
      <c r="AA75" s="21">
        <v>-17523</v>
      </c>
      <c r="AB75" s="21">
        <v>-18211</v>
      </c>
      <c r="AC75" s="21">
        <v>-18926</v>
      </c>
      <c r="AD75" s="21">
        <v>-19670</v>
      </c>
      <c r="AE75" s="21">
        <v>-20444</v>
      </c>
      <c r="AF75" s="21">
        <v>-24521</v>
      </c>
      <c r="AG75" s="21">
        <v>-22087</v>
      </c>
      <c r="AH75" s="21">
        <v>-22958</v>
      </c>
      <c r="AI75" s="21">
        <v>-23864</v>
      </c>
      <c r="AJ75" s="21">
        <v>-24807</v>
      </c>
      <c r="AK75" s="21">
        <v>-25788</v>
      </c>
      <c r="AL75" s="21">
        <v>-26807</v>
      </c>
      <c r="AM75" s="21">
        <v>-27868</v>
      </c>
      <c r="AN75" s="21">
        <v>-28972</v>
      </c>
      <c r="AO75" s="21">
        <v>-29803</v>
      </c>
      <c r="AP75" s="21">
        <v>-35752</v>
      </c>
      <c r="AQ75" s="21">
        <v>-586699</v>
      </c>
    </row>
    <row r="76" spans="1:43" ht="15.95" customHeight="1" x14ac:dyDescent="0.25">
      <c r="A76" s="66" t="s">
        <v>285</v>
      </c>
      <c r="B76" s="66"/>
      <c r="C76" s="66"/>
      <c r="D76" s="66"/>
      <c r="E76" s="66"/>
      <c r="F76" s="66"/>
      <c r="G76" s="18"/>
      <c r="H76" s="18"/>
      <c r="I76" s="17">
        <v>3</v>
      </c>
      <c r="J76" s="17">
        <v>73</v>
      </c>
      <c r="K76" s="17">
        <v>241</v>
      </c>
      <c r="L76" s="17">
        <v>415</v>
      </c>
      <c r="M76" s="17">
        <v>415</v>
      </c>
      <c r="N76" s="17">
        <v>415</v>
      </c>
      <c r="O76" s="17">
        <v>415</v>
      </c>
      <c r="P76" s="17">
        <v>415</v>
      </c>
      <c r="Q76" s="17">
        <v>415</v>
      </c>
      <c r="R76" s="17">
        <v>415</v>
      </c>
      <c r="S76" s="17">
        <v>415</v>
      </c>
      <c r="T76" s="17">
        <v>415</v>
      </c>
      <c r="U76" s="17">
        <v>415</v>
      </c>
      <c r="V76" s="17">
        <v>415</v>
      </c>
      <c r="W76" s="17">
        <v>415</v>
      </c>
      <c r="X76" s="17">
        <v>415</v>
      </c>
      <c r="Y76" s="17">
        <v>415</v>
      </c>
      <c r="Z76" s="17">
        <v>415</v>
      </c>
      <c r="AA76" s="17">
        <v>415</v>
      </c>
      <c r="AB76" s="17">
        <v>415</v>
      </c>
      <c r="AC76" s="17">
        <v>415</v>
      </c>
      <c r="AD76" s="17">
        <v>415</v>
      </c>
      <c r="AE76" s="17">
        <v>415</v>
      </c>
      <c r="AF76" s="17">
        <v>415</v>
      </c>
      <c r="AG76" s="17">
        <v>415</v>
      </c>
      <c r="AH76" s="17">
        <v>415</v>
      </c>
      <c r="AI76" s="17">
        <v>415</v>
      </c>
      <c r="AJ76" s="17">
        <v>415</v>
      </c>
      <c r="AK76" s="17">
        <v>415</v>
      </c>
      <c r="AL76" s="17">
        <v>415</v>
      </c>
      <c r="AM76" s="17">
        <v>415</v>
      </c>
      <c r="AN76" s="17">
        <v>415</v>
      </c>
      <c r="AO76" s="17">
        <v>98</v>
      </c>
      <c r="AP76" s="18"/>
      <c r="AQ76" s="21">
        <v>12450</v>
      </c>
    </row>
    <row r="77" spans="1:43" ht="15.95" customHeight="1" x14ac:dyDescent="0.25">
      <c r="A77" s="66" t="s">
        <v>287</v>
      </c>
      <c r="B77" s="66"/>
      <c r="C77" s="66"/>
      <c r="D77" s="66"/>
      <c r="E77" s="66"/>
      <c r="F77" s="66"/>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row>
    <row r="78" spans="1:43" ht="15.95" customHeight="1" x14ac:dyDescent="0.25">
      <c r="A78" s="66" t="s">
        <v>227</v>
      </c>
      <c r="B78" s="66"/>
      <c r="C78" s="66"/>
      <c r="D78" s="66"/>
      <c r="E78" s="66"/>
      <c r="F78" s="66"/>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row>
    <row r="79" spans="1:43" ht="15.95" customHeight="1" x14ac:dyDescent="0.25">
      <c r="A79" s="66" t="s">
        <v>291</v>
      </c>
      <c r="B79" s="66"/>
      <c r="C79" s="66"/>
      <c r="D79" s="66"/>
      <c r="E79" s="66"/>
      <c r="F79" s="66"/>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row>
    <row r="80" spans="1:43" ht="15.95" customHeight="1" x14ac:dyDescent="0.25">
      <c r="A80" s="66" t="s">
        <v>292</v>
      </c>
      <c r="B80" s="66"/>
      <c r="C80" s="66"/>
      <c r="D80" s="66"/>
      <c r="E80" s="66"/>
      <c r="F80" s="66"/>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row>
    <row r="81" spans="1:43" ht="15.95" customHeight="1" x14ac:dyDescent="0.25">
      <c r="A81" s="66" t="s">
        <v>293</v>
      </c>
      <c r="B81" s="66"/>
      <c r="C81" s="66"/>
      <c r="D81" s="66"/>
      <c r="E81" s="66"/>
      <c r="F81" s="66"/>
      <c r="G81" s="18"/>
      <c r="H81" s="18"/>
      <c r="I81" s="17">
        <v>-96</v>
      </c>
      <c r="J81" s="21">
        <v>-2524</v>
      </c>
      <c r="K81" s="21">
        <v>-5622</v>
      </c>
      <c r="L81" s="21">
        <v>-5835</v>
      </c>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21">
        <v>-14077</v>
      </c>
    </row>
    <row r="82" spans="1:43" ht="15.95" customHeight="1" x14ac:dyDescent="0.25">
      <c r="A82" s="66" t="s">
        <v>294</v>
      </c>
      <c r="B82" s="66"/>
      <c r="C82" s="66"/>
      <c r="D82" s="66"/>
      <c r="E82" s="66"/>
      <c r="F82" s="66"/>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row>
    <row r="83" spans="1:43" ht="15.95" customHeight="1" x14ac:dyDescent="0.25">
      <c r="A83" s="66" t="s">
        <v>295</v>
      </c>
      <c r="B83" s="66"/>
      <c r="C83" s="66"/>
      <c r="D83" s="66"/>
      <c r="E83" s="66"/>
      <c r="F83" s="66"/>
      <c r="G83" s="18"/>
      <c r="H83" s="18"/>
      <c r="I83" s="17">
        <v>-96</v>
      </c>
      <c r="J83" s="21">
        <v>-2524</v>
      </c>
      <c r="K83" s="21">
        <v>-5622</v>
      </c>
      <c r="L83" s="21">
        <v>-17202</v>
      </c>
      <c r="M83" s="21">
        <v>-11824</v>
      </c>
      <c r="N83" s="21">
        <v>-12299</v>
      </c>
      <c r="O83" s="21">
        <v>-12793</v>
      </c>
      <c r="P83" s="21">
        <v>-13308</v>
      </c>
      <c r="Q83" s="21">
        <v>-13843</v>
      </c>
      <c r="R83" s="21">
        <v>-14399</v>
      </c>
      <c r="S83" s="21">
        <v>-14978</v>
      </c>
      <c r="T83" s="21">
        <v>-15580</v>
      </c>
      <c r="U83" s="21">
        <v>-16206</v>
      </c>
      <c r="V83" s="21">
        <v>-19505</v>
      </c>
      <c r="W83" s="21">
        <v>-17535</v>
      </c>
      <c r="X83" s="21">
        <v>-18240</v>
      </c>
      <c r="Y83" s="21">
        <v>-18974</v>
      </c>
      <c r="Z83" s="21">
        <v>-19736</v>
      </c>
      <c r="AA83" s="21">
        <v>-20530</v>
      </c>
      <c r="AB83" s="21">
        <v>-21355</v>
      </c>
      <c r="AC83" s="21">
        <v>-22213</v>
      </c>
      <c r="AD83" s="21">
        <v>-23106</v>
      </c>
      <c r="AE83" s="21">
        <v>-24035</v>
      </c>
      <c r="AF83" s="21">
        <v>-28928</v>
      </c>
      <c r="AG83" s="21">
        <v>-26006</v>
      </c>
      <c r="AH83" s="21">
        <v>-27052</v>
      </c>
      <c r="AI83" s="21">
        <v>-28139</v>
      </c>
      <c r="AJ83" s="21">
        <v>-29270</v>
      </c>
      <c r="AK83" s="21">
        <v>-30447</v>
      </c>
      <c r="AL83" s="21">
        <v>-31671</v>
      </c>
      <c r="AM83" s="21">
        <v>-32944</v>
      </c>
      <c r="AN83" s="21">
        <v>-34268</v>
      </c>
      <c r="AO83" s="21">
        <v>-35646</v>
      </c>
      <c r="AP83" s="21">
        <v>-42902</v>
      </c>
      <c r="AQ83" s="21">
        <v>-703176</v>
      </c>
    </row>
    <row r="84" spans="1:43" ht="32.1" customHeight="1" x14ac:dyDescent="0.25">
      <c r="A84" s="66" t="s">
        <v>296</v>
      </c>
      <c r="B84" s="66"/>
      <c r="C84" s="66"/>
      <c r="D84" s="66"/>
      <c r="E84" s="66"/>
      <c r="F84" s="66"/>
      <c r="G84" s="18"/>
      <c r="H84" s="18"/>
      <c r="I84" s="17">
        <v>-96</v>
      </c>
      <c r="J84" s="21">
        <v>-2620</v>
      </c>
      <c r="K84" s="21">
        <v>-8242</v>
      </c>
      <c r="L84" s="21">
        <v>-25444</v>
      </c>
      <c r="M84" s="21">
        <v>-37267</v>
      </c>
      <c r="N84" s="21">
        <v>-49566</v>
      </c>
      <c r="O84" s="21">
        <v>-62359</v>
      </c>
      <c r="P84" s="21">
        <v>-75667</v>
      </c>
      <c r="Q84" s="21">
        <v>-89510</v>
      </c>
      <c r="R84" s="21">
        <v>-103909</v>
      </c>
      <c r="S84" s="21">
        <v>-118886</v>
      </c>
      <c r="T84" s="21">
        <v>-134466</v>
      </c>
      <c r="U84" s="21">
        <v>-150672</v>
      </c>
      <c r="V84" s="21">
        <v>-170178</v>
      </c>
      <c r="W84" s="21">
        <v>-187713</v>
      </c>
      <c r="X84" s="21">
        <v>-205953</v>
      </c>
      <c r="Y84" s="21">
        <v>-224927</v>
      </c>
      <c r="Z84" s="21">
        <v>-244663</v>
      </c>
      <c r="AA84" s="21">
        <v>-265193</v>
      </c>
      <c r="AB84" s="21">
        <v>-286547</v>
      </c>
      <c r="AC84" s="21">
        <v>-308761</v>
      </c>
      <c r="AD84" s="21">
        <v>-331867</v>
      </c>
      <c r="AE84" s="21">
        <v>-355902</v>
      </c>
      <c r="AF84" s="21">
        <v>-384830</v>
      </c>
      <c r="AG84" s="21">
        <v>-410836</v>
      </c>
      <c r="AH84" s="21">
        <v>-437888</v>
      </c>
      <c r="AI84" s="21">
        <v>-466027</v>
      </c>
      <c r="AJ84" s="21">
        <v>-495297</v>
      </c>
      <c r="AK84" s="21">
        <v>-525744</v>
      </c>
      <c r="AL84" s="21">
        <v>-557415</v>
      </c>
      <c r="AM84" s="21">
        <v>-590359</v>
      </c>
      <c r="AN84" s="21">
        <v>-624628</v>
      </c>
      <c r="AO84" s="21">
        <v>-660274</v>
      </c>
      <c r="AP84" s="21">
        <v>-703176</v>
      </c>
      <c r="AQ84" s="18"/>
    </row>
    <row r="85" spans="1:43" ht="15.95" customHeight="1" x14ac:dyDescent="0.25">
      <c r="A85" s="66" t="s">
        <v>297</v>
      </c>
      <c r="B85" s="66"/>
      <c r="C85" s="66"/>
      <c r="D85" s="66"/>
      <c r="E85" s="66"/>
      <c r="F85" s="66"/>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8</v>
      </c>
      <c r="X85" s="17">
        <v>9</v>
      </c>
      <c r="Y85" s="17">
        <v>10</v>
      </c>
      <c r="Z85" s="17">
        <v>11</v>
      </c>
      <c r="AA85" s="17">
        <v>13</v>
      </c>
      <c r="AB85" s="17">
        <v>14</v>
      </c>
      <c r="AC85" s="17">
        <v>16</v>
      </c>
      <c r="AD85" s="17">
        <v>18</v>
      </c>
      <c r="AE85" s="17">
        <v>21</v>
      </c>
      <c r="AF85" s="17">
        <v>23</v>
      </c>
      <c r="AG85" s="17">
        <v>26</v>
      </c>
      <c r="AH85" s="17">
        <v>30</v>
      </c>
      <c r="AI85" s="17">
        <v>33</v>
      </c>
      <c r="AJ85" s="17">
        <v>38</v>
      </c>
      <c r="AK85" s="17">
        <v>42</v>
      </c>
      <c r="AL85" s="17">
        <v>48</v>
      </c>
      <c r="AM85" s="17">
        <v>54</v>
      </c>
      <c r="AN85" s="17">
        <v>61</v>
      </c>
      <c r="AO85" s="17">
        <v>69</v>
      </c>
      <c r="AP85" s="17">
        <v>78</v>
      </c>
      <c r="AQ85" s="18"/>
    </row>
    <row r="86" spans="1:43" ht="32.1" customHeight="1" x14ac:dyDescent="0.25">
      <c r="A86" s="66" t="s">
        <v>298</v>
      </c>
      <c r="B86" s="66"/>
      <c r="C86" s="66"/>
      <c r="D86" s="66"/>
      <c r="E86" s="66"/>
      <c r="F86" s="66"/>
      <c r="G86" s="18"/>
      <c r="H86" s="18"/>
      <c r="I86" s="17">
        <v>-67</v>
      </c>
      <c r="J86" s="21">
        <v>-1556</v>
      </c>
      <c r="K86" s="21">
        <v>-3072</v>
      </c>
      <c r="L86" s="21">
        <v>-8328</v>
      </c>
      <c r="M86" s="21">
        <v>-5073</v>
      </c>
      <c r="N86" s="21">
        <v>-4676</v>
      </c>
      <c r="O86" s="21">
        <v>-4310</v>
      </c>
      <c r="P86" s="21">
        <v>-3973</v>
      </c>
      <c r="Q86" s="21">
        <v>-3662</v>
      </c>
      <c r="R86" s="21">
        <v>-3375</v>
      </c>
      <c r="S86" s="21">
        <v>-3111</v>
      </c>
      <c r="T86" s="21">
        <v>-2868</v>
      </c>
      <c r="U86" s="21">
        <v>-2643</v>
      </c>
      <c r="V86" s="21">
        <v>-2819</v>
      </c>
      <c r="W86" s="21">
        <v>-2246</v>
      </c>
      <c r="X86" s="21">
        <v>-2070</v>
      </c>
      <c r="Y86" s="21">
        <v>-1908</v>
      </c>
      <c r="Z86" s="21">
        <v>-1759</v>
      </c>
      <c r="AA86" s="21">
        <v>-1621</v>
      </c>
      <c r="AB86" s="21">
        <v>-1494</v>
      </c>
      <c r="AC86" s="21">
        <v>-1377</v>
      </c>
      <c r="AD86" s="21">
        <v>-1270</v>
      </c>
      <c r="AE86" s="21">
        <v>-1170</v>
      </c>
      <c r="AF86" s="21">
        <v>-1248</v>
      </c>
      <c r="AG86" s="17">
        <v>-994</v>
      </c>
      <c r="AH86" s="17">
        <v>-917</v>
      </c>
      <c r="AI86" s="17">
        <v>-845</v>
      </c>
      <c r="AJ86" s="17">
        <v>-779</v>
      </c>
      <c r="AK86" s="17">
        <v>-718</v>
      </c>
      <c r="AL86" s="17">
        <v>-662</v>
      </c>
      <c r="AM86" s="17">
        <v>-610</v>
      </c>
      <c r="AN86" s="17">
        <v>-562</v>
      </c>
      <c r="AO86" s="17">
        <v>-518</v>
      </c>
      <c r="AP86" s="17">
        <v>-553</v>
      </c>
      <c r="AQ86" s="21">
        <v>-72854</v>
      </c>
    </row>
    <row r="87" spans="1:43" ht="32.1" customHeight="1" x14ac:dyDescent="0.25">
      <c r="A87" s="70" t="s">
        <v>299</v>
      </c>
      <c r="B87" s="70"/>
      <c r="C87" s="70"/>
      <c r="D87" s="70"/>
      <c r="E87" s="73">
        <v>-72853.754740000004</v>
      </c>
      <c r="F87" s="73"/>
      <c r="G87" s="14" t="s">
        <v>300</v>
      </c>
    </row>
    <row r="88" spans="1:43" ht="15.95" customHeight="1" x14ac:dyDescent="0.25">
      <c r="A88" s="70" t="s">
        <v>301</v>
      </c>
      <c r="B88" s="70"/>
      <c r="C88" s="70"/>
      <c r="D88" s="70"/>
      <c r="E88" s="51" t="s">
        <v>214</v>
      </c>
      <c r="F88" s="51"/>
      <c r="G88" s="14" t="s">
        <v>302</v>
      </c>
    </row>
    <row r="89" spans="1:43" ht="15.95" customHeight="1" x14ac:dyDescent="0.25">
      <c r="A89" s="70" t="s">
        <v>303</v>
      </c>
      <c r="B89" s="70"/>
      <c r="C89" s="70"/>
      <c r="D89" s="70"/>
      <c r="E89" s="51" t="s">
        <v>214</v>
      </c>
      <c r="F89" s="51"/>
      <c r="G89" s="14" t="s">
        <v>304</v>
      </c>
    </row>
    <row r="90" spans="1:43" ht="15.95" customHeight="1" thickBot="1" x14ac:dyDescent="0.3">
      <c r="A90" s="71" t="s">
        <v>305</v>
      </c>
      <c r="B90" s="71"/>
      <c r="C90" s="71"/>
      <c r="D90" s="71"/>
      <c r="E90" s="72" t="s">
        <v>214</v>
      </c>
      <c r="F90" s="72"/>
      <c r="G90" s="14" t="s">
        <v>304</v>
      </c>
    </row>
    <row r="92" spans="1:43" ht="11.1" customHeight="1" x14ac:dyDescent="0.25">
      <c r="A92" s="9" t="s">
        <v>306</v>
      </c>
    </row>
    <row r="93" spans="1:43" ht="11.1" customHeight="1" x14ac:dyDescent="0.25">
      <c r="A93" s="9" t="s">
        <v>307</v>
      </c>
    </row>
    <row r="94" spans="1:43" ht="11.1" customHeight="1" x14ac:dyDescent="0.25">
      <c r="A94" s="9" t="s">
        <v>308</v>
      </c>
    </row>
    <row r="95" spans="1:43" ht="11.1" customHeight="1" x14ac:dyDescent="0.25">
      <c r="A95" s="9" t="s">
        <v>309</v>
      </c>
    </row>
    <row r="96" spans="1:43" ht="11.1" customHeight="1" x14ac:dyDescent="0.25">
      <c r="A96" s="9" t="s">
        <v>310</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37" t="s">
        <v>3</v>
      </c>
      <c r="B5" s="37"/>
      <c r="C5" s="37"/>
      <c r="D5" s="37"/>
      <c r="E5" s="37"/>
      <c r="F5" s="37"/>
      <c r="G5" s="37"/>
      <c r="H5" s="37"/>
      <c r="I5" s="37"/>
      <c r="J5" s="37"/>
      <c r="K5" s="37"/>
      <c r="L5" s="37"/>
    </row>
    <row r="6" spans="1:12" ht="15.95" customHeight="1" x14ac:dyDescent="0.25"/>
    <row r="7" spans="1:12" ht="18.95" customHeight="1" x14ac:dyDescent="0.3">
      <c r="A7" s="38" t="s">
        <v>4</v>
      </c>
      <c r="B7" s="38"/>
      <c r="C7" s="38"/>
      <c r="D7" s="38"/>
      <c r="E7" s="38"/>
      <c r="F7" s="38"/>
      <c r="G7" s="38"/>
      <c r="H7" s="38"/>
      <c r="I7" s="38"/>
      <c r="J7" s="38"/>
      <c r="K7" s="38"/>
      <c r="L7" s="38"/>
    </row>
    <row r="8" spans="1:12" ht="15.95" customHeight="1" x14ac:dyDescent="0.25"/>
    <row r="9" spans="1:12" ht="15.95" customHeight="1" x14ac:dyDescent="0.25">
      <c r="A9" s="37" t="s">
        <v>5</v>
      </c>
      <c r="B9" s="37"/>
      <c r="C9" s="37"/>
      <c r="D9" s="37"/>
      <c r="E9" s="37"/>
      <c r="F9" s="37"/>
      <c r="G9" s="37"/>
      <c r="H9" s="37"/>
      <c r="I9" s="37"/>
      <c r="J9" s="37"/>
      <c r="K9" s="37"/>
      <c r="L9" s="37"/>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37" t="s">
        <v>7</v>
      </c>
      <c r="B12" s="37"/>
      <c r="C12" s="37"/>
      <c r="D12" s="37"/>
      <c r="E12" s="37"/>
      <c r="F12" s="37"/>
      <c r="G12" s="37"/>
      <c r="H12" s="37"/>
      <c r="I12" s="37"/>
      <c r="J12" s="37"/>
      <c r="K12" s="37"/>
      <c r="L12" s="37"/>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32.1" customHeight="1" x14ac:dyDescent="0.25">
      <c r="A15" s="40" t="s">
        <v>9</v>
      </c>
      <c r="B15" s="40"/>
      <c r="C15" s="40"/>
      <c r="D15" s="40"/>
      <c r="E15" s="40"/>
      <c r="F15" s="40"/>
      <c r="G15" s="40"/>
      <c r="H15" s="40"/>
      <c r="I15" s="40"/>
      <c r="J15" s="40"/>
      <c r="K15" s="40"/>
      <c r="L15" s="40"/>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4" t="s">
        <v>311</v>
      </c>
      <c r="B19" s="44"/>
      <c r="C19" s="44"/>
      <c r="D19" s="44"/>
      <c r="E19" s="44"/>
      <c r="F19" s="44"/>
      <c r="G19" s="44"/>
      <c r="H19" s="44"/>
      <c r="I19" s="44"/>
      <c r="J19" s="44"/>
      <c r="K19" s="44"/>
      <c r="L19" s="44"/>
    </row>
    <row r="20" spans="1:12" ht="11.1" customHeight="1" x14ac:dyDescent="0.25"/>
    <row r="21" spans="1:12" ht="15.95" customHeight="1" x14ac:dyDescent="0.25">
      <c r="A21" s="42" t="s">
        <v>312</v>
      </c>
      <c r="B21" s="42" t="s">
        <v>313</v>
      </c>
      <c r="C21" s="45" t="s">
        <v>314</v>
      </c>
      <c r="D21" s="45"/>
      <c r="E21" s="45"/>
      <c r="F21" s="45"/>
      <c r="G21" s="45"/>
      <c r="H21" s="45"/>
      <c r="I21" s="42" t="s">
        <v>315</v>
      </c>
      <c r="J21" s="42" t="s">
        <v>316</v>
      </c>
      <c r="K21" s="42" t="s">
        <v>317</v>
      </c>
      <c r="L21" s="42" t="s">
        <v>318</v>
      </c>
    </row>
    <row r="22" spans="1:12" ht="32.1" customHeight="1" x14ac:dyDescent="0.25">
      <c r="A22" s="47"/>
      <c r="B22" s="47"/>
      <c r="C22" s="45" t="s">
        <v>319</v>
      </c>
      <c r="D22" s="45"/>
      <c r="E22" s="6"/>
      <c r="F22" s="6"/>
      <c r="G22" s="45" t="s">
        <v>320</v>
      </c>
      <c r="H22" s="45"/>
      <c r="I22" s="47"/>
      <c r="J22" s="47"/>
      <c r="K22" s="47"/>
      <c r="L22" s="47"/>
    </row>
    <row r="23" spans="1:12" ht="32.1" customHeight="1" x14ac:dyDescent="0.25">
      <c r="A23" s="43"/>
      <c r="B23" s="43"/>
      <c r="C23" s="6" t="s">
        <v>321</v>
      </c>
      <c r="D23" s="6" t="s">
        <v>322</v>
      </c>
      <c r="E23" s="6" t="s">
        <v>321</v>
      </c>
      <c r="F23" s="6" t="s">
        <v>322</v>
      </c>
      <c r="G23" s="6" t="s">
        <v>321</v>
      </c>
      <c r="H23" s="6" t="s">
        <v>322</v>
      </c>
      <c r="I23" s="43"/>
      <c r="J23" s="43"/>
      <c r="K23" s="43"/>
      <c r="L23" s="43"/>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323</v>
      </c>
      <c r="C25" s="24" t="s">
        <v>61</v>
      </c>
      <c r="D25" s="24" t="s">
        <v>61</v>
      </c>
      <c r="E25" s="24" t="s">
        <v>61</v>
      </c>
      <c r="F25" s="24" t="s">
        <v>61</v>
      </c>
      <c r="G25" s="23" t="s">
        <v>61</v>
      </c>
      <c r="H25" s="23" t="s">
        <v>61</v>
      </c>
      <c r="I25" s="23" t="s">
        <v>324</v>
      </c>
      <c r="J25" s="23" t="s">
        <v>324</v>
      </c>
      <c r="K25" s="23" t="s">
        <v>61</v>
      </c>
      <c r="L25" s="23" t="s">
        <v>61</v>
      </c>
    </row>
    <row r="26" spans="1:12" ht="15.95" customHeight="1" x14ac:dyDescent="0.25">
      <c r="A26" s="22" t="s">
        <v>325</v>
      </c>
      <c r="B26" s="14" t="s">
        <v>326</v>
      </c>
      <c r="C26" s="6" t="s">
        <v>32</v>
      </c>
      <c r="D26" s="6" t="s">
        <v>32</v>
      </c>
      <c r="E26" s="25" t="s">
        <v>61</v>
      </c>
      <c r="F26" s="25" t="s">
        <v>61</v>
      </c>
      <c r="G26" s="6" t="s">
        <v>32</v>
      </c>
      <c r="H26" s="6" t="s">
        <v>32</v>
      </c>
      <c r="I26" s="6" t="s">
        <v>324</v>
      </c>
      <c r="J26" s="6" t="s">
        <v>324</v>
      </c>
      <c r="K26" s="6" t="s">
        <v>61</v>
      </c>
      <c r="L26" s="6" t="s">
        <v>61</v>
      </c>
    </row>
    <row r="27" spans="1:12" ht="32.1" customHeight="1" x14ac:dyDescent="0.25">
      <c r="A27" s="22" t="s">
        <v>327</v>
      </c>
      <c r="B27" s="14" t="s">
        <v>328</v>
      </c>
      <c r="C27" s="6" t="s">
        <v>32</v>
      </c>
      <c r="D27" s="6" t="s">
        <v>32</v>
      </c>
      <c r="E27" s="25" t="s">
        <v>61</v>
      </c>
      <c r="F27" s="25" t="s">
        <v>61</v>
      </c>
      <c r="G27" s="6" t="s">
        <v>32</v>
      </c>
      <c r="H27" s="6" t="s">
        <v>32</v>
      </c>
      <c r="I27" s="6" t="s">
        <v>324</v>
      </c>
      <c r="J27" s="6" t="s">
        <v>324</v>
      </c>
      <c r="K27" s="6" t="s">
        <v>61</v>
      </c>
      <c r="L27" s="6" t="s">
        <v>61</v>
      </c>
    </row>
    <row r="28" spans="1:12" ht="48" customHeight="1" x14ac:dyDescent="0.25">
      <c r="A28" s="22" t="s">
        <v>329</v>
      </c>
      <c r="B28" s="14" t="s">
        <v>330</v>
      </c>
      <c r="C28" s="6" t="s">
        <v>32</v>
      </c>
      <c r="D28" s="6" t="s">
        <v>32</v>
      </c>
      <c r="E28" s="25" t="s">
        <v>61</v>
      </c>
      <c r="F28" s="25" t="s">
        <v>61</v>
      </c>
      <c r="G28" s="6" t="s">
        <v>32</v>
      </c>
      <c r="H28" s="6" t="s">
        <v>32</v>
      </c>
      <c r="I28" s="6" t="s">
        <v>324</v>
      </c>
      <c r="J28" s="6" t="s">
        <v>324</v>
      </c>
      <c r="K28" s="6" t="s">
        <v>61</v>
      </c>
      <c r="L28" s="6" t="s">
        <v>61</v>
      </c>
    </row>
    <row r="29" spans="1:12" ht="32.1" customHeight="1" x14ac:dyDescent="0.25">
      <c r="A29" s="22" t="s">
        <v>331</v>
      </c>
      <c r="B29" s="14" t="s">
        <v>332</v>
      </c>
      <c r="C29" s="6" t="s">
        <v>32</v>
      </c>
      <c r="D29" s="6" t="s">
        <v>32</v>
      </c>
      <c r="E29" s="25" t="s">
        <v>61</v>
      </c>
      <c r="F29" s="25" t="s">
        <v>61</v>
      </c>
      <c r="G29" s="6" t="s">
        <v>32</v>
      </c>
      <c r="H29" s="6" t="s">
        <v>32</v>
      </c>
      <c r="I29" s="6" t="s">
        <v>324</v>
      </c>
      <c r="J29" s="6" t="s">
        <v>324</v>
      </c>
      <c r="K29" s="6" t="s">
        <v>61</v>
      </c>
      <c r="L29" s="6" t="s">
        <v>61</v>
      </c>
    </row>
    <row r="30" spans="1:12" ht="32.1" customHeight="1" x14ac:dyDescent="0.25">
      <c r="A30" s="22" t="s">
        <v>333</v>
      </c>
      <c r="B30" s="14" t="s">
        <v>334</v>
      </c>
      <c r="C30" s="6" t="s">
        <v>32</v>
      </c>
      <c r="D30" s="6" t="s">
        <v>32</v>
      </c>
      <c r="E30" s="25" t="s">
        <v>61</v>
      </c>
      <c r="F30" s="25" t="s">
        <v>61</v>
      </c>
      <c r="G30" s="6" t="s">
        <v>32</v>
      </c>
      <c r="H30" s="6" t="s">
        <v>32</v>
      </c>
      <c r="I30" s="6" t="s">
        <v>324</v>
      </c>
      <c r="J30" s="6" t="s">
        <v>324</v>
      </c>
      <c r="K30" s="6" t="s">
        <v>61</v>
      </c>
      <c r="L30" s="6" t="s">
        <v>61</v>
      </c>
    </row>
    <row r="31" spans="1:12" ht="32.1" customHeight="1" x14ac:dyDescent="0.25">
      <c r="A31" s="22" t="s">
        <v>335</v>
      </c>
      <c r="B31" s="14" t="s">
        <v>336</v>
      </c>
      <c r="C31" s="6" t="s">
        <v>32</v>
      </c>
      <c r="D31" s="6" t="s">
        <v>32</v>
      </c>
      <c r="E31" s="25" t="s">
        <v>61</v>
      </c>
      <c r="F31" s="25" t="s">
        <v>61</v>
      </c>
      <c r="G31" s="6" t="s">
        <v>32</v>
      </c>
      <c r="H31" s="6" t="s">
        <v>32</v>
      </c>
      <c r="I31" s="6" t="s">
        <v>324</v>
      </c>
      <c r="J31" s="6" t="s">
        <v>324</v>
      </c>
      <c r="K31" s="6" t="s">
        <v>61</v>
      </c>
      <c r="L31" s="6" t="s">
        <v>61</v>
      </c>
    </row>
    <row r="32" spans="1:12" ht="32.1" customHeight="1" x14ac:dyDescent="0.25">
      <c r="A32" s="22" t="s">
        <v>337</v>
      </c>
      <c r="B32" s="14" t="s">
        <v>338</v>
      </c>
      <c r="C32" s="6" t="s">
        <v>32</v>
      </c>
      <c r="D32" s="6" t="s">
        <v>32</v>
      </c>
      <c r="E32" s="25" t="s">
        <v>61</v>
      </c>
      <c r="F32" s="25" t="s">
        <v>61</v>
      </c>
      <c r="G32" s="6" t="s">
        <v>32</v>
      </c>
      <c r="H32" s="6" t="s">
        <v>32</v>
      </c>
      <c r="I32" s="6" t="s">
        <v>324</v>
      </c>
      <c r="J32" s="6" t="s">
        <v>324</v>
      </c>
      <c r="K32" s="6" t="s">
        <v>61</v>
      </c>
      <c r="L32" s="6" t="s">
        <v>61</v>
      </c>
    </row>
    <row r="33" spans="1:12" ht="32.1" customHeight="1" x14ac:dyDescent="0.25">
      <c r="A33" s="22" t="s">
        <v>339</v>
      </c>
      <c r="B33" s="14" t="s">
        <v>340</v>
      </c>
      <c r="C33" s="6" t="s">
        <v>32</v>
      </c>
      <c r="D33" s="6" t="s">
        <v>32</v>
      </c>
      <c r="E33" s="25" t="s">
        <v>61</v>
      </c>
      <c r="F33" s="25" t="s">
        <v>61</v>
      </c>
      <c r="G33" s="6" t="s">
        <v>32</v>
      </c>
      <c r="H33" s="6" t="s">
        <v>32</v>
      </c>
      <c r="I33" s="6" t="s">
        <v>324</v>
      </c>
      <c r="J33" s="6" t="s">
        <v>324</v>
      </c>
      <c r="K33" s="6" t="s">
        <v>61</v>
      </c>
      <c r="L33" s="6" t="s">
        <v>61</v>
      </c>
    </row>
    <row r="34" spans="1:12" ht="48" customHeight="1" x14ac:dyDescent="0.25">
      <c r="A34" s="22" t="s">
        <v>341</v>
      </c>
      <c r="B34" s="14" t="s">
        <v>342</v>
      </c>
      <c r="C34" s="6" t="s">
        <v>32</v>
      </c>
      <c r="D34" s="6" t="s">
        <v>32</v>
      </c>
      <c r="E34" s="25" t="s">
        <v>61</v>
      </c>
      <c r="F34" s="25" t="s">
        <v>61</v>
      </c>
      <c r="G34" s="6" t="s">
        <v>32</v>
      </c>
      <c r="H34" s="6" t="s">
        <v>32</v>
      </c>
      <c r="I34" s="6" t="s">
        <v>324</v>
      </c>
      <c r="J34" s="6" t="s">
        <v>324</v>
      </c>
      <c r="K34" s="6" t="s">
        <v>61</v>
      </c>
      <c r="L34" s="6" t="s">
        <v>61</v>
      </c>
    </row>
    <row r="35" spans="1:12" ht="15.95" customHeight="1" x14ac:dyDescent="0.25">
      <c r="A35" s="22" t="s">
        <v>343</v>
      </c>
      <c r="B35" s="14" t="s">
        <v>344</v>
      </c>
      <c r="C35" s="6" t="s">
        <v>32</v>
      </c>
      <c r="D35" s="6" t="s">
        <v>32</v>
      </c>
      <c r="E35" s="25" t="s">
        <v>61</v>
      </c>
      <c r="F35" s="25" t="s">
        <v>61</v>
      </c>
      <c r="G35" s="6" t="s">
        <v>32</v>
      </c>
      <c r="H35" s="6" t="s">
        <v>32</v>
      </c>
      <c r="I35" s="6" t="s">
        <v>324</v>
      </c>
      <c r="J35" s="6" t="s">
        <v>324</v>
      </c>
      <c r="K35" s="6" t="s">
        <v>61</v>
      </c>
      <c r="L35" s="6" t="s">
        <v>61</v>
      </c>
    </row>
    <row r="36" spans="1:12" ht="32.1" customHeight="1" x14ac:dyDescent="0.25">
      <c r="A36" s="22" t="s">
        <v>345</v>
      </c>
      <c r="B36" s="14" t="s">
        <v>346</v>
      </c>
      <c r="C36" s="6" t="s">
        <v>32</v>
      </c>
      <c r="D36" s="6" t="s">
        <v>32</v>
      </c>
      <c r="E36" s="25" t="s">
        <v>61</v>
      </c>
      <c r="F36" s="25" t="s">
        <v>61</v>
      </c>
      <c r="G36" s="6" t="s">
        <v>32</v>
      </c>
      <c r="H36" s="6" t="s">
        <v>32</v>
      </c>
      <c r="I36" s="6" t="s">
        <v>324</v>
      </c>
      <c r="J36" s="6" t="s">
        <v>324</v>
      </c>
      <c r="K36" s="6" t="s">
        <v>61</v>
      </c>
      <c r="L36" s="6" t="s">
        <v>61</v>
      </c>
    </row>
    <row r="37" spans="1:12" ht="15.95" customHeight="1" x14ac:dyDescent="0.25">
      <c r="A37" s="22" t="s">
        <v>347</v>
      </c>
      <c r="B37" s="14" t="s">
        <v>348</v>
      </c>
      <c r="C37" s="6" t="s">
        <v>32</v>
      </c>
      <c r="D37" s="6" t="s">
        <v>32</v>
      </c>
      <c r="E37" s="25" t="s">
        <v>61</v>
      </c>
      <c r="F37" s="25" t="s">
        <v>61</v>
      </c>
      <c r="G37" s="6" t="s">
        <v>32</v>
      </c>
      <c r="H37" s="6" t="s">
        <v>32</v>
      </c>
      <c r="I37" s="6" t="s">
        <v>324</v>
      </c>
      <c r="J37" s="6" t="s">
        <v>324</v>
      </c>
      <c r="K37" s="6" t="s">
        <v>61</v>
      </c>
      <c r="L37" s="6" t="s">
        <v>61</v>
      </c>
    </row>
    <row r="38" spans="1:12" ht="15.95" customHeight="1" x14ac:dyDescent="0.25">
      <c r="A38" s="22" t="s">
        <v>349</v>
      </c>
      <c r="B38" s="22" t="s">
        <v>350</v>
      </c>
      <c r="C38" s="24" t="s">
        <v>61</v>
      </c>
      <c r="D38" s="24" t="s">
        <v>61</v>
      </c>
      <c r="E38" s="24" t="s">
        <v>61</v>
      </c>
      <c r="F38" s="24" t="s">
        <v>61</v>
      </c>
      <c r="G38" s="23" t="s">
        <v>61</v>
      </c>
      <c r="H38" s="23" t="s">
        <v>61</v>
      </c>
      <c r="I38" s="23" t="s">
        <v>324</v>
      </c>
      <c r="J38" s="23" t="s">
        <v>324</v>
      </c>
      <c r="K38" s="23" t="s">
        <v>61</v>
      </c>
      <c r="L38" s="23" t="s">
        <v>61</v>
      </c>
    </row>
    <row r="39" spans="1:12" ht="63" customHeight="1" x14ac:dyDescent="0.25">
      <c r="A39" s="22" t="s">
        <v>16</v>
      </c>
      <c r="B39" s="14" t="s">
        <v>351</v>
      </c>
      <c r="C39" s="6" t="s">
        <v>32</v>
      </c>
      <c r="D39" s="6" t="s">
        <v>32</v>
      </c>
      <c r="E39" s="25" t="s">
        <v>61</v>
      </c>
      <c r="F39" s="25" t="s">
        <v>61</v>
      </c>
      <c r="G39" s="6" t="s">
        <v>32</v>
      </c>
      <c r="H39" s="6" t="s">
        <v>32</v>
      </c>
      <c r="I39" s="6" t="s">
        <v>324</v>
      </c>
      <c r="J39" s="6" t="s">
        <v>324</v>
      </c>
      <c r="K39" s="6" t="s">
        <v>61</v>
      </c>
      <c r="L39" s="6" t="s">
        <v>61</v>
      </c>
    </row>
    <row r="40" spans="1:12" ht="63" customHeight="1" x14ac:dyDescent="0.25">
      <c r="A40" s="22" t="s">
        <v>352</v>
      </c>
      <c r="B40" s="14" t="s">
        <v>353</v>
      </c>
      <c r="C40" s="25" t="s">
        <v>354</v>
      </c>
      <c r="D40" s="25" t="s">
        <v>354</v>
      </c>
      <c r="E40" s="25" t="s">
        <v>61</v>
      </c>
      <c r="F40" s="25" t="s">
        <v>61</v>
      </c>
      <c r="G40" s="6" t="s">
        <v>355</v>
      </c>
      <c r="H40" s="6" t="s">
        <v>355</v>
      </c>
      <c r="I40" s="6" t="s">
        <v>356</v>
      </c>
      <c r="J40" s="6" t="s">
        <v>356</v>
      </c>
      <c r="K40" s="6" t="s">
        <v>61</v>
      </c>
      <c r="L40" s="6" t="s">
        <v>61</v>
      </c>
    </row>
    <row r="41" spans="1:12" ht="32.1" customHeight="1" x14ac:dyDescent="0.25">
      <c r="A41" s="22" t="s">
        <v>357</v>
      </c>
      <c r="B41" s="22" t="s">
        <v>358</v>
      </c>
      <c r="C41" s="24" t="s">
        <v>61</v>
      </c>
      <c r="D41" s="24" t="s">
        <v>61</v>
      </c>
      <c r="E41" s="24" t="s">
        <v>61</v>
      </c>
      <c r="F41" s="24" t="s">
        <v>61</v>
      </c>
      <c r="G41" s="23" t="s">
        <v>61</v>
      </c>
      <c r="H41" s="23" t="s">
        <v>61</v>
      </c>
      <c r="I41" s="23" t="s">
        <v>324</v>
      </c>
      <c r="J41" s="23" t="s">
        <v>324</v>
      </c>
      <c r="K41" s="23" t="s">
        <v>61</v>
      </c>
      <c r="L41" s="23" t="s">
        <v>61</v>
      </c>
    </row>
    <row r="42" spans="1:12" ht="32.1" customHeight="1" x14ac:dyDescent="0.25">
      <c r="A42" s="22" t="s">
        <v>17</v>
      </c>
      <c r="B42" s="14" t="s">
        <v>359</v>
      </c>
      <c r="C42" s="6" t="s">
        <v>32</v>
      </c>
      <c r="D42" s="6" t="s">
        <v>32</v>
      </c>
      <c r="E42" s="25" t="s">
        <v>61</v>
      </c>
      <c r="F42" s="25" t="s">
        <v>61</v>
      </c>
      <c r="G42" s="6" t="s">
        <v>32</v>
      </c>
      <c r="H42" s="6" t="s">
        <v>32</v>
      </c>
      <c r="I42" s="6" t="s">
        <v>324</v>
      </c>
      <c r="J42" s="6" t="s">
        <v>324</v>
      </c>
      <c r="K42" s="6" t="s">
        <v>61</v>
      </c>
      <c r="L42" s="6" t="s">
        <v>61</v>
      </c>
    </row>
    <row r="43" spans="1:12" ht="63" customHeight="1" x14ac:dyDescent="0.25">
      <c r="A43" s="22" t="s">
        <v>360</v>
      </c>
      <c r="B43" s="14" t="s">
        <v>361</v>
      </c>
      <c r="C43" s="25" t="s">
        <v>362</v>
      </c>
      <c r="D43" s="25" t="s">
        <v>362</v>
      </c>
      <c r="E43" s="25" t="s">
        <v>61</v>
      </c>
      <c r="F43" s="25" t="s">
        <v>61</v>
      </c>
      <c r="G43" s="6" t="s">
        <v>363</v>
      </c>
      <c r="H43" s="6" t="s">
        <v>363</v>
      </c>
      <c r="I43" s="6" t="s">
        <v>356</v>
      </c>
      <c r="J43" s="6" t="s">
        <v>356</v>
      </c>
      <c r="K43" s="6" t="s">
        <v>61</v>
      </c>
      <c r="L43" s="6" t="s">
        <v>61</v>
      </c>
    </row>
    <row r="44" spans="1:12" ht="63" customHeight="1" x14ac:dyDescent="0.25">
      <c r="A44" s="22" t="s">
        <v>364</v>
      </c>
      <c r="B44" s="14" t="s">
        <v>365</v>
      </c>
      <c r="C44" s="25" t="s">
        <v>366</v>
      </c>
      <c r="D44" s="25" t="s">
        <v>366</v>
      </c>
      <c r="E44" s="25" t="s">
        <v>61</v>
      </c>
      <c r="F44" s="25" t="s">
        <v>61</v>
      </c>
      <c r="G44" s="6" t="s">
        <v>367</v>
      </c>
      <c r="H44" s="6" t="s">
        <v>368</v>
      </c>
      <c r="I44" s="6" t="s">
        <v>356</v>
      </c>
      <c r="J44" s="6" t="s">
        <v>356</v>
      </c>
      <c r="K44" s="6" t="s">
        <v>61</v>
      </c>
      <c r="L44" s="6" t="s">
        <v>61</v>
      </c>
    </row>
    <row r="45" spans="1:12" ht="63" customHeight="1" x14ac:dyDescent="0.25">
      <c r="A45" s="22" t="s">
        <v>369</v>
      </c>
      <c r="B45" s="14" t="s">
        <v>370</v>
      </c>
      <c r="C45" s="6" t="s">
        <v>32</v>
      </c>
      <c r="D45" s="6" t="s">
        <v>32</v>
      </c>
      <c r="E45" s="25" t="s">
        <v>61</v>
      </c>
      <c r="F45" s="25" t="s">
        <v>61</v>
      </c>
      <c r="G45" s="6" t="s">
        <v>32</v>
      </c>
      <c r="H45" s="6" t="s">
        <v>32</v>
      </c>
      <c r="I45" s="6" t="s">
        <v>324</v>
      </c>
      <c r="J45" s="6" t="s">
        <v>324</v>
      </c>
      <c r="K45" s="6" t="s">
        <v>61</v>
      </c>
      <c r="L45" s="6" t="s">
        <v>61</v>
      </c>
    </row>
    <row r="46" spans="1:12" ht="141.94999999999999" customHeight="1" x14ac:dyDescent="0.25">
      <c r="A46" s="22" t="s">
        <v>371</v>
      </c>
      <c r="B46" s="14" t="s">
        <v>372</v>
      </c>
      <c r="C46" s="6" t="s">
        <v>32</v>
      </c>
      <c r="D46" s="6" t="s">
        <v>32</v>
      </c>
      <c r="E46" s="25" t="s">
        <v>61</v>
      </c>
      <c r="F46" s="25" t="s">
        <v>61</v>
      </c>
      <c r="G46" s="6" t="s">
        <v>32</v>
      </c>
      <c r="H46" s="6" t="s">
        <v>32</v>
      </c>
      <c r="I46" s="6" t="s">
        <v>324</v>
      </c>
      <c r="J46" s="6" t="s">
        <v>324</v>
      </c>
      <c r="K46" s="6" t="s">
        <v>61</v>
      </c>
      <c r="L46" s="6" t="s">
        <v>61</v>
      </c>
    </row>
    <row r="47" spans="1:12" ht="63" customHeight="1" x14ac:dyDescent="0.25">
      <c r="A47" s="22" t="s">
        <v>373</v>
      </c>
      <c r="B47" s="14" t="s">
        <v>374</v>
      </c>
      <c r="C47" s="25" t="s">
        <v>375</v>
      </c>
      <c r="D47" s="25" t="s">
        <v>375</v>
      </c>
      <c r="E47" s="25" t="s">
        <v>61</v>
      </c>
      <c r="F47" s="25" t="s">
        <v>61</v>
      </c>
      <c r="G47" s="6" t="s">
        <v>376</v>
      </c>
      <c r="H47" s="6" t="s">
        <v>377</v>
      </c>
      <c r="I47" s="6" t="s">
        <v>356</v>
      </c>
      <c r="J47" s="6" t="s">
        <v>356</v>
      </c>
      <c r="K47" s="6" t="s">
        <v>61</v>
      </c>
      <c r="L47" s="6" t="s">
        <v>61</v>
      </c>
    </row>
    <row r="48" spans="1:12" ht="15.95" customHeight="1" x14ac:dyDescent="0.25">
      <c r="A48" s="22" t="s">
        <v>378</v>
      </c>
      <c r="B48" s="22" t="s">
        <v>379</v>
      </c>
      <c r="C48" s="24" t="s">
        <v>61</v>
      </c>
      <c r="D48" s="24" t="s">
        <v>61</v>
      </c>
      <c r="E48" s="24" t="s">
        <v>61</v>
      </c>
      <c r="F48" s="24" t="s">
        <v>61</v>
      </c>
      <c r="G48" s="23" t="s">
        <v>61</v>
      </c>
      <c r="H48" s="23" t="s">
        <v>61</v>
      </c>
      <c r="I48" s="23" t="s">
        <v>324</v>
      </c>
      <c r="J48" s="23" t="s">
        <v>324</v>
      </c>
      <c r="K48" s="23" t="s">
        <v>61</v>
      </c>
      <c r="L48" s="23" t="s">
        <v>61</v>
      </c>
    </row>
    <row r="49" spans="1:12" ht="63" customHeight="1" x14ac:dyDescent="0.25">
      <c r="A49" s="22" t="s">
        <v>24</v>
      </c>
      <c r="B49" s="14" t="s">
        <v>380</v>
      </c>
      <c r="C49" s="25" t="s">
        <v>61</v>
      </c>
      <c r="D49" s="25" t="s">
        <v>61</v>
      </c>
      <c r="E49" s="25" t="s">
        <v>61</v>
      </c>
      <c r="F49" s="25" t="s">
        <v>61</v>
      </c>
      <c r="G49" s="6" t="s">
        <v>381</v>
      </c>
      <c r="H49" s="6" t="s">
        <v>382</v>
      </c>
      <c r="I49" s="6" t="s">
        <v>356</v>
      </c>
      <c r="J49" s="6" t="s">
        <v>356</v>
      </c>
      <c r="K49" s="6" t="s">
        <v>61</v>
      </c>
      <c r="L49" s="6" t="s">
        <v>61</v>
      </c>
    </row>
    <row r="50" spans="1:12" ht="78.95" customHeight="1" x14ac:dyDescent="0.25">
      <c r="A50" s="22" t="s">
        <v>383</v>
      </c>
      <c r="B50" s="14" t="s">
        <v>384</v>
      </c>
      <c r="C50" s="25" t="s">
        <v>385</v>
      </c>
      <c r="D50" s="25" t="s">
        <v>385</v>
      </c>
      <c r="E50" s="25" t="s">
        <v>61</v>
      </c>
      <c r="F50" s="25" t="s">
        <v>61</v>
      </c>
      <c r="G50" s="6" t="s">
        <v>386</v>
      </c>
      <c r="H50" s="6" t="s">
        <v>386</v>
      </c>
      <c r="I50" s="6" t="s">
        <v>356</v>
      </c>
      <c r="J50" s="6" t="s">
        <v>356</v>
      </c>
      <c r="K50" s="6" t="s">
        <v>61</v>
      </c>
      <c r="L50" s="6" t="s">
        <v>61</v>
      </c>
    </row>
    <row r="51" spans="1:12" ht="48" customHeight="1" x14ac:dyDescent="0.25">
      <c r="A51" s="22" t="s">
        <v>387</v>
      </c>
      <c r="B51" s="14" t="s">
        <v>388</v>
      </c>
      <c r="C51" s="6" t="s">
        <v>32</v>
      </c>
      <c r="D51" s="6" t="s">
        <v>32</v>
      </c>
      <c r="E51" s="25" t="s">
        <v>61</v>
      </c>
      <c r="F51" s="25" t="s">
        <v>61</v>
      </c>
      <c r="G51" s="6" t="s">
        <v>32</v>
      </c>
      <c r="H51" s="6" t="s">
        <v>32</v>
      </c>
      <c r="I51" s="6" t="s">
        <v>324</v>
      </c>
      <c r="J51" s="6" t="s">
        <v>324</v>
      </c>
      <c r="K51" s="6" t="s">
        <v>61</v>
      </c>
      <c r="L51" s="6" t="s">
        <v>61</v>
      </c>
    </row>
    <row r="52" spans="1:12" ht="48" customHeight="1" x14ac:dyDescent="0.25">
      <c r="A52" s="22" t="s">
        <v>389</v>
      </c>
      <c r="B52" s="14" t="s">
        <v>390</v>
      </c>
      <c r="C52" s="6" t="s">
        <v>32</v>
      </c>
      <c r="D52" s="6" t="s">
        <v>32</v>
      </c>
      <c r="E52" s="25" t="s">
        <v>61</v>
      </c>
      <c r="F52" s="25" t="s">
        <v>61</v>
      </c>
      <c r="G52" s="6" t="s">
        <v>32</v>
      </c>
      <c r="H52" s="6" t="s">
        <v>32</v>
      </c>
      <c r="I52" s="6" t="s">
        <v>324</v>
      </c>
      <c r="J52" s="6" t="s">
        <v>324</v>
      </c>
      <c r="K52" s="6" t="s">
        <v>61</v>
      </c>
      <c r="L52" s="6" t="s">
        <v>61</v>
      </c>
    </row>
    <row r="53" spans="1:12" ht="63" customHeight="1" x14ac:dyDescent="0.25">
      <c r="A53" s="22" t="s">
        <v>391</v>
      </c>
      <c r="B53" s="14" t="s">
        <v>392</v>
      </c>
      <c r="C53" s="25" t="s">
        <v>385</v>
      </c>
      <c r="D53" s="25" t="s">
        <v>385</v>
      </c>
      <c r="E53" s="25" t="s">
        <v>61</v>
      </c>
      <c r="F53" s="25" t="s">
        <v>61</v>
      </c>
      <c r="G53" s="6" t="s">
        <v>386</v>
      </c>
      <c r="H53" s="6" t="s">
        <v>386</v>
      </c>
      <c r="I53" s="6" t="s">
        <v>356</v>
      </c>
      <c r="J53" s="6" t="s">
        <v>356</v>
      </c>
      <c r="K53" s="6" t="s">
        <v>61</v>
      </c>
      <c r="L53" s="6" t="s">
        <v>61</v>
      </c>
    </row>
    <row r="54" spans="1:12" ht="32.1" customHeight="1" x14ac:dyDescent="0.25">
      <c r="A54" s="22" t="s">
        <v>393</v>
      </c>
      <c r="B54" s="14" t="s">
        <v>394</v>
      </c>
      <c r="C54" s="6" t="s">
        <v>32</v>
      </c>
      <c r="D54" s="6" t="s">
        <v>32</v>
      </c>
      <c r="E54" s="6" t="s">
        <v>61</v>
      </c>
      <c r="F54" s="6" t="s">
        <v>61</v>
      </c>
      <c r="G54" s="6" t="s">
        <v>32</v>
      </c>
      <c r="H54" s="6" t="s">
        <v>32</v>
      </c>
      <c r="I54" s="6" t="s">
        <v>324</v>
      </c>
      <c r="J54" s="6" t="s">
        <v>324</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vt:i4>
      </vt:variant>
    </vt:vector>
  </HeadingPairs>
  <TitlesOfParts>
    <vt:vector size="15"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финмодель</vt:lpstr>
      <vt:lpstr>Приложение 1</vt:lpstr>
      <vt:lpstr>финмодель!Область_печати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Фудула Екатерина Вадимовна</dc:creator>
  <cp:lastModifiedBy>Артеменко Екатерина Вадимовна</cp:lastModifiedBy>
  <dcterms:created xsi:type="dcterms:W3CDTF">2023-02-27T11:42:39Z</dcterms:created>
  <dcterms:modified xsi:type="dcterms:W3CDTF">2023-02-27T11:43:42Z</dcterms:modified>
</cp:coreProperties>
</file>